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workbookProtection workbookPassword="CF7E" lockStructure="1"/>
  <bookViews>
    <workbookView xWindow="120" yWindow="105" windowWidth="15120" windowHeight="8010" activeTab="1"/>
  </bookViews>
  <sheets>
    <sheet name="Инструкция" sheetId="2" r:id="rId1"/>
    <sheet name="Мониторинг ДО" sheetId="1" r:id="rId2"/>
    <sheet name="служ" sheetId="4" state="hidden" r:id="rId3"/>
    <sheet name="otchet" sheetId="3" r:id="rId4"/>
  </sheets>
  <calcPr calcId="145621"/>
</workbook>
</file>

<file path=xl/calcChain.xml><?xml version="1.0" encoding="utf-8"?>
<calcChain xmlns="http://schemas.openxmlformats.org/spreadsheetml/2006/main">
  <c r="A68" i="1" l="1"/>
  <c r="BO1" i="3"/>
  <c r="BN1" i="3"/>
  <c r="BM1" i="3"/>
  <c r="BL1" i="3"/>
  <c r="BK1" i="3"/>
  <c r="BJ1" i="3"/>
  <c r="BI1" i="3"/>
  <c r="BH1" i="3"/>
  <c r="BG1" i="3"/>
  <c r="BF1" i="3"/>
  <c r="BE1" i="3"/>
  <c r="BD1" i="3"/>
  <c r="BC1" i="3"/>
  <c r="BB1" i="3"/>
  <c r="BA1" i="3"/>
  <c r="AZ1" i="3"/>
  <c r="AY1" i="3"/>
  <c r="AX1" i="3"/>
  <c r="AW1" i="3"/>
  <c r="AV1" i="3"/>
  <c r="AU1" i="3"/>
  <c r="AT1" i="3"/>
  <c r="AS1" i="3"/>
  <c r="AR1" i="3"/>
  <c r="AQ1" i="3"/>
  <c r="AP1" i="3"/>
  <c r="AO1" i="3"/>
  <c r="AN1" i="3"/>
  <c r="AM1" i="3"/>
  <c r="BR1" i="3"/>
  <c r="BQ1" i="3"/>
  <c r="BP1" i="3"/>
  <c r="A40" i="1"/>
  <c r="A41" i="1"/>
  <c r="A42" i="1"/>
  <c r="A43" i="1"/>
  <c r="A44" i="1"/>
  <c r="A45" i="1"/>
  <c r="A46" i="1"/>
  <c r="A47" i="1"/>
  <c r="A48" i="1"/>
  <c r="A49" i="1"/>
  <c r="A50" i="1"/>
  <c r="A51" i="1"/>
  <c r="A52" i="1"/>
  <c r="A53" i="1"/>
  <c r="A54" i="1"/>
  <c r="A55" i="1"/>
  <c r="A56" i="1"/>
  <c r="A57" i="1"/>
  <c r="A58" i="1"/>
  <c r="A59" i="1"/>
  <c r="A60" i="1"/>
  <c r="A61" i="1"/>
  <c r="A62" i="1"/>
  <c r="A63" i="1"/>
  <c r="A64" i="1"/>
  <c r="A66" i="1"/>
  <c r="K68" i="1"/>
  <c r="A69" i="1"/>
  <c r="E1" i="3"/>
  <c r="AL1" i="3"/>
  <c r="AK1" i="3"/>
  <c r="AJ1" i="3"/>
  <c r="AI1" i="3"/>
  <c r="AH1" i="3"/>
  <c r="AG1" i="3"/>
  <c r="AF1" i="3"/>
  <c r="AE1" i="3"/>
  <c r="AD1" i="3"/>
  <c r="AC1" i="3"/>
  <c r="AB1" i="3"/>
  <c r="AA1" i="3"/>
  <c r="B1" i="3"/>
  <c r="A35" i="1"/>
  <c r="A36" i="1"/>
  <c r="K34" i="1"/>
  <c r="A34" i="1" s="1"/>
  <c r="K35" i="1"/>
  <c r="K36" i="1"/>
  <c r="K33" i="1"/>
  <c r="A33" i="1" s="1"/>
  <c r="F34" i="1"/>
  <c r="F35" i="1"/>
  <c r="F36" i="1"/>
  <c r="F33" i="1"/>
  <c r="A37" i="1"/>
  <c r="A38" i="1"/>
  <c r="A72" i="1"/>
  <c r="A71" i="1"/>
  <c r="A70" i="1"/>
  <c r="A67" i="1"/>
  <c r="A65" i="1"/>
  <c r="A32" i="1"/>
  <c r="A31" i="1"/>
  <c r="A30" i="1"/>
  <c r="A29" i="1"/>
  <c r="F44" i="1" l="1"/>
  <c r="F43" i="1"/>
  <c r="F56" i="1"/>
  <c r="F58" i="1"/>
  <c r="F47" i="1"/>
  <c r="F62" i="1"/>
  <c r="F51" i="1"/>
  <c r="F63" i="1"/>
  <c r="F55" i="1"/>
  <c r="F60" i="1"/>
  <c r="F52" i="1"/>
  <c r="F46" i="1"/>
  <c r="F50" i="1"/>
  <c r="F66" i="1"/>
  <c r="F64" i="1"/>
  <c r="F59" i="1"/>
  <c r="F54" i="1"/>
  <c r="F48" i="1"/>
  <c r="F42" i="1"/>
  <c r="F61" i="1"/>
  <c r="F57" i="1"/>
  <c r="F53" i="1"/>
  <c r="F49" i="1"/>
  <c r="F45" i="1"/>
  <c r="F41" i="1"/>
  <c r="F28" i="1"/>
  <c r="K28" i="1"/>
  <c r="A28" i="1" s="1"/>
  <c r="K26" i="1"/>
  <c r="A26" i="1" s="1"/>
  <c r="K24" i="1"/>
  <c r="A24" i="1" s="1"/>
  <c r="K22" i="1"/>
  <c r="A22" i="1" s="1"/>
  <c r="K20" i="1"/>
  <c r="A20" i="1" s="1"/>
  <c r="K18" i="1"/>
  <c r="A18" i="1" s="1"/>
  <c r="K16" i="1"/>
  <c r="A16" i="1" s="1"/>
  <c r="K14" i="1"/>
  <c r="A14" i="1" s="1"/>
  <c r="K12" i="1"/>
  <c r="A12" i="1" s="1"/>
  <c r="K10" i="1"/>
  <c r="A10" i="1" s="1"/>
  <c r="K8" i="1"/>
  <c r="A8" i="1" s="1"/>
  <c r="F26" i="1"/>
  <c r="F24" i="1"/>
  <c r="F22" i="1"/>
  <c r="F20" i="1"/>
  <c r="F18" i="1"/>
  <c r="F16" i="1"/>
  <c r="F14" i="1"/>
  <c r="F12" i="1"/>
  <c r="F10" i="1"/>
  <c r="F8" i="1"/>
  <c r="Z1" i="3"/>
  <c r="Y1" i="3"/>
  <c r="X1" i="3"/>
  <c r="W1" i="3"/>
  <c r="V1" i="3"/>
  <c r="U1" i="3"/>
  <c r="T1" i="3"/>
  <c r="S1" i="3"/>
  <c r="R1" i="3"/>
  <c r="Q1" i="3"/>
  <c r="P1" i="3"/>
  <c r="O1" i="3"/>
  <c r="N1" i="3"/>
  <c r="M1" i="3"/>
  <c r="L1" i="3"/>
  <c r="K1" i="3"/>
  <c r="J1" i="3"/>
  <c r="I1" i="3"/>
  <c r="H1" i="3"/>
  <c r="G1" i="3"/>
  <c r="F1" i="3"/>
  <c r="A3" i="1" l="1"/>
  <c r="C1" i="1"/>
  <c r="A6" i="1"/>
  <c r="A7" i="1"/>
  <c r="A9" i="1"/>
  <c r="A11" i="1"/>
  <c r="A13" i="1"/>
  <c r="A15" i="1"/>
  <c r="A17" i="1"/>
  <c r="A19" i="1"/>
  <c r="A21" i="1"/>
  <c r="A23" i="1"/>
  <c r="A25" i="1"/>
  <c r="A27" i="1"/>
  <c r="D5" i="1" l="1"/>
  <c r="D4" i="1"/>
  <c r="C1" i="3" s="1"/>
  <c r="F3" i="1"/>
  <c r="D1" i="3" l="1"/>
  <c r="A4" i="1"/>
  <c r="A5" i="1" l="1"/>
  <c r="F40" i="1"/>
  <c r="A39" i="1"/>
  <c r="F68" i="1" l="1"/>
  <c r="A2" i="1"/>
  <c r="A1" i="1" s="1"/>
  <c r="C2" i="1" s="1"/>
  <c r="A3" i="3" l="1"/>
  <c r="C2" i="3" s="1"/>
  <c r="A1" i="3"/>
</calcChain>
</file>

<file path=xl/sharedStrings.xml><?xml version="1.0" encoding="utf-8"?>
<sst xmlns="http://schemas.openxmlformats.org/spreadsheetml/2006/main" count="433" uniqueCount="414">
  <si>
    <t>Логин ОО</t>
  </si>
  <si>
    <t>Код субъекта РФ</t>
  </si>
  <si>
    <t>Субъект РФ</t>
  </si>
  <si>
    <t>из них на дистанционном обучении</t>
  </si>
  <si>
    <r>
      <t>Количество обучающихся в</t>
    </r>
    <r>
      <rPr>
        <b/>
        <sz val="11"/>
        <color theme="1"/>
        <rFont val="Calibri"/>
        <family val="2"/>
        <charset val="204"/>
        <scheme val="minor"/>
      </rPr>
      <t xml:space="preserve"> 1 классе</t>
    </r>
  </si>
  <si>
    <r>
      <t xml:space="preserve">Количество обучающихся во </t>
    </r>
    <r>
      <rPr>
        <b/>
        <sz val="11"/>
        <color theme="1"/>
        <rFont val="Calibri"/>
        <family val="2"/>
        <charset val="204"/>
        <scheme val="minor"/>
      </rPr>
      <t>2 классе</t>
    </r>
  </si>
  <si>
    <r>
      <t xml:space="preserve">Количество обучающихся в </t>
    </r>
    <r>
      <rPr>
        <b/>
        <sz val="11"/>
        <color theme="1"/>
        <rFont val="Calibri"/>
        <family val="2"/>
        <charset val="204"/>
        <scheme val="minor"/>
      </rPr>
      <t>3 классе</t>
    </r>
  </si>
  <si>
    <r>
      <t xml:space="preserve">Количество обучающихся в </t>
    </r>
    <r>
      <rPr>
        <b/>
        <sz val="11"/>
        <color theme="1"/>
        <rFont val="Calibri"/>
        <family val="2"/>
        <charset val="204"/>
        <scheme val="minor"/>
      </rPr>
      <t>4 классе</t>
    </r>
  </si>
  <si>
    <r>
      <t xml:space="preserve">Количество обучающихся в </t>
    </r>
    <r>
      <rPr>
        <b/>
        <sz val="11"/>
        <color theme="1"/>
        <rFont val="Calibri"/>
        <family val="2"/>
        <charset val="204"/>
        <scheme val="minor"/>
      </rPr>
      <t>5 классе</t>
    </r>
  </si>
  <si>
    <r>
      <t xml:space="preserve">Количество обучающихся в </t>
    </r>
    <r>
      <rPr>
        <b/>
        <sz val="11"/>
        <color theme="1"/>
        <rFont val="Calibri"/>
        <family val="2"/>
        <charset val="204"/>
        <scheme val="minor"/>
      </rPr>
      <t>6 классе</t>
    </r>
  </si>
  <si>
    <r>
      <t xml:space="preserve">Количество обучающихся в </t>
    </r>
    <r>
      <rPr>
        <b/>
        <sz val="11"/>
        <color theme="1"/>
        <rFont val="Calibri"/>
        <family val="2"/>
        <charset val="204"/>
        <scheme val="minor"/>
      </rPr>
      <t>7 классе</t>
    </r>
  </si>
  <si>
    <r>
      <t xml:space="preserve">Количество обучающихся в </t>
    </r>
    <r>
      <rPr>
        <b/>
        <sz val="11"/>
        <color theme="1"/>
        <rFont val="Calibri"/>
        <family val="2"/>
        <charset val="204"/>
        <scheme val="minor"/>
      </rPr>
      <t>8 классе</t>
    </r>
  </si>
  <si>
    <r>
      <t xml:space="preserve">Количество обучающихся в </t>
    </r>
    <r>
      <rPr>
        <b/>
        <sz val="11"/>
        <color theme="1"/>
        <rFont val="Calibri"/>
        <family val="2"/>
        <charset val="204"/>
        <scheme val="minor"/>
      </rPr>
      <t>9 классе</t>
    </r>
  </si>
  <si>
    <r>
      <t xml:space="preserve">Количество обучающихся в </t>
    </r>
    <r>
      <rPr>
        <b/>
        <sz val="11"/>
        <color theme="1"/>
        <rFont val="Calibri"/>
        <family val="2"/>
        <charset val="204"/>
        <scheme val="minor"/>
      </rPr>
      <t>10 классе</t>
    </r>
  </si>
  <si>
    <r>
      <t xml:space="preserve">Количество обучающихся в </t>
    </r>
    <r>
      <rPr>
        <b/>
        <sz val="11"/>
        <color theme="1"/>
        <rFont val="Calibri"/>
        <family val="2"/>
        <charset val="204"/>
        <scheme val="minor"/>
      </rPr>
      <t>11 классе</t>
    </r>
  </si>
  <si>
    <t>Название ОО</t>
  </si>
  <si>
    <t xml:space="preserve">       Инструкция по работе с формой </t>
  </si>
  <si>
    <t>Данная форма предназначена для сбора информации об образовательной организации. Ниже представлена пошаговая инструкция по заполнению формы, формированию и отправке отчета.</t>
  </si>
  <si>
    <t>1. Технические особенности работы с файлом формы-отчёта</t>
  </si>
  <si>
    <t xml:space="preserve">  1.1.  </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</si>
  <si>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</si>
  <si>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Arial"/>
        <family val="2"/>
        <charset val="204"/>
      </rPr>
      <t xml:space="preserve"> </t>
    </r>
    <r>
      <rPr>
        <b/>
        <sz val="11"/>
        <color indexed="60"/>
        <rFont val="Arial"/>
        <family val="2"/>
        <charset val="204"/>
      </rPr>
      <t>Например</t>
    </r>
    <r>
      <rPr>
        <sz val="11"/>
        <color indexed="8"/>
        <rFont val="Arial"/>
        <family val="2"/>
        <charset val="204"/>
      </rPr>
      <t>:</t>
    </r>
  </si>
  <si>
    <t xml:space="preserve">  1.3.</t>
  </si>
  <si>
    <r>
      <rPr>
        <b/>
        <sz val="11"/>
        <color indexed="60"/>
        <rFont val="Arial"/>
        <family val="2"/>
        <charset val="204"/>
      </rPr>
      <t>Допустимо</t>
    </r>
    <r>
      <rPr>
        <b/>
        <sz val="11"/>
        <color indexed="10"/>
        <rFont val="Arial"/>
        <family val="2"/>
        <charset val="204"/>
      </rPr>
      <t xml:space="preserve"> </t>
    </r>
    <r>
      <rPr>
        <sz val="11"/>
        <rFont val="Arial"/>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</si>
  <si>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</si>
  <si>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Arial"/>
        <family val="2"/>
        <charset val="204"/>
      </rPr>
      <t>Недопустимо</t>
    </r>
    <r>
      <rPr>
        <sz val="11"/>
        <rFont val="Arial"/>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</si>
  <si>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</si>
  <si>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Arial"/>
        <family val="2"/>
        <charset val="204"/>
      </rPr>
      <t>Не сдавайте частично заполненную форму!</t>
    </r>
    <r>
      <rPr>
        <sz val="11"/>
        <rFont val="Arial"/>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</si>
  <si>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</si>
  <si>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Федеральной информационной системой оценки качества образования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</si>
  <si>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</si>
  <si>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Arial"/>
        <family val="2"/>
        <charset val="204"/>
      </rPr>
      <t>Например: 2019pfs777777.xls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</si>
  <si>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</si>
  <si>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</si>
  <si>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</si>
  <si>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</si>
  <si>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</si>
  <si>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</si>
  <si>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</si>
  <si>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</si>
  <si>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</si>
  <si>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</si>
  <si>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</si>
  <si>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</si>
  <si>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Arial"/>
        <family val="2"/>
        <charset val="204"/>
      </rPr>
      <t>Внимание! Категорически запрещается удалять ячейки, строки, столбцы и двигать ячейки мышью!!!</t>
    </r>
    <r>
      <rPr>
        <sz val="11"/>
        <color indexed="10"/>
        <rFont val="Arial"/>
        <family val="2"/>
        <charset val="204"/>
      </rPr>
      <t xml:space="preserve"> </t>
    </r>
    <r>
      <rPr>
        <sz val="11"/>
        <rFont val="Arial"/>
        <family val="2"/>
        <charset val="204"/>
      </rPr>
      <t xml:space="preserve">Для очистки ячейки пользуйтесь клавишей Del, для копирования информации в другое место - буфером обмена! </t>
    </r>
  </si>
  <si>
    <t xml:space="preserve"> 2.7.</t>
  </si>
  <si>
    <t>При копировании данных из других источников с помощью буфера обмена обязательно используйте режим специальной вставки (меню: правка - специальная вставка - значения) или (правая кнопка мыши- специальная вставка - текст). В противном случае возможно повреждение логической схемы формы и как следствие искажение передаваемых данных.</t>
  </si>
  <si>
    <t xml:space="preserve"> 2.8.</t>
  </si>
  <si>
    <t>Если при работе Вам будет видна только часть списка, перемещайтесь к другим пунктам списка, используя стрелки на клавиатуре и полосы прокрутки на экране.</t>
  </si>
  <si>
    <t xml:space="preserve"> 2.9.</t>
  </si>
  <si>
    <t>Не пытайтесь снять защиту данной книги! 
Это легко, но не принесет Вам пользы, а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</si>
  <si>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</si>
  <si>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</si>
  <si>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 xml:space="preserve">Настоящая форма отчёта предназначена для сбора контекстных данных об образовательной организации. Описываемые ниже разделы формы отчёта посвящены сбору этой информации.  </t>
  </si>
  <si>
    <t>3.1.</t>
  </si>
  <si>
    <t>Раздел (лист) "Инструкция" содержит пошаговую инструкцию по формированию и передаче информации.</t>
  </si>
  <si>
    <t>3.2.</t>
  </si>
  <si>
    <t>3.4.</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</si>
  <si>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</si>
  <si>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</si>
  <si>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4.2.</t>
  </si>
  <si>
    <t>4.3.</t>
  </si>
  <si>
    <t>Подготовка файла отчёта для загрузки в ФИС ОКО</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</si>
  <si>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</si>
  <si>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</si>
  <si>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</si>
  <si>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</si>
  <si>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</si>
  <si>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</si>
  <si>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</si>
  <si>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</si>
  <si>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</si>
  <si>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</si>
  <si>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</si>
  <si>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20190922otchet.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</si>
  <si>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</si>
  <si>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</si>
  <si>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</si>
  <si>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</si>
  <si>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</si>
  <si>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</si>
  <si>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</si>
  <si>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5.2.)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</si>
  <si>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</si>
  <si>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</si>
  <si>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</si>
  <si>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</si>
  <si>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</si>
  <si>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</si>
  <si>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</si>
  <si>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</si>
  <si>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</si>
  <si>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20190922otchet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</si>
  <si>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</si>
  <si>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</si>
  <si>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</si>
  <si>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</si>
  <si>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</si>
  <si>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</si>
  <si>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</si>
  <si>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</si>
  <si>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Авторизуйтесь в личном кабинете ФИС ОКО https://lk-fisoko.obrnadzor.gov.ru/, используя логин и пароль. Перейдите в соответствующий раздел.</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</si>
  <si>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</si>
  <si>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</si>
  <si>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</si>
  <si>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</si>
  <si>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</si>
  <si>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</si>
  <si>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</si>
  <si>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</si>
  <si>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</si>
  <si>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</si>
  <si>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5.1 или 6.1);
4) неверный формат сдаваемого в систему файла (см. п. 5.5 или 6.5).</t>
  </si>
  <si>
    <t>8.2.</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</si>
  <si>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</si>
  <si>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</si>
  <si>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</si>
  <si>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</si>
  <si>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</si>
  <si>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</si>
  <si>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</si>
  <si>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</si>
  <si>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</si>
  <si>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</si>
  <si>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Код региона</t>
  </si>
  <si>
    <t>Название региона</t>
  </si>
  <si>
    <t>Республика Адыгея</t>
  </si>
  <si>
    <t>Республика Башкортостан</t>
  </si>
  <si>
    <t>Республика Бурятия</t>
  </si>
  <si>
    <t>Республика Алтай</t>
  </si>
  <si>
    <t>Республика Дагестан</t>
  </si>
  <si>
    <t>Республика Ингушетия</t>
  </si>
  <si>
    <t>Кабардино-Балкарская Республика</t>
  </si>
  <si>
    <t>Республика Калмыкия</t>
  </si>
  <si>
    <t>Карачаево-Черкесская Республика</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</si>
  <si>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</si>
  <si>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</si>
  <si>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</si>
  <si>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</si>
  <si>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</si>
  <si>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</si>
  <si>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Татарстан</t>
  </si>
  <si>
    <t>Республика Тыва</t>
  </si>
  <si>
    <t>Удмуртская Республика</t>
  </si>
  <si>
    <t>Республика Хакасия</t>
  </si>
  <si>
    <t>Чеченская Республика</t>
  </si>
  <si>
    <t>Чувашская Республика</t>
  </si>
  <si>
    <t>Алтайский край</t>
  </si>
  <si>
    <t>Краснодарский край</t>
  </si>
  <si>
    <t>Красноярский край</t>
  </si>
  <si>
    <t>Приморский край</t>
  </si>
  <si>
    <t>Ставропольский край</t>
  </si>
  <si>
    <t>Хабаровский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</si>
  <si>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</si>
  <si>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</si>
  <si>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</si>
  <si>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</si>
  <si>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</si>
  <si>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</si>
  <si>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</si>
  <si>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</si>
  <si>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</si>
  <si>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Ивановская область</t>
  </si>
  <si>
    <t>Иркутская область</t>
  </si>
  <si>
    <t>Калининградская область</t>
  </si>
  <si>
    <t>Калужская область</t>
  </si>
  <si>
    <t>Камчатский край</t>
  </si>
  <si>
    <t>Кемеровская область</t>
  </si>
  <si>
    <t>Кировская область</t>
  </si>
  <si>
    <t>Костромская область</t>
  </si>
  <si>
    <t>Курганская область</t>
  </si>
  <si>
    <t>Курская область</t>
  </si>
  <si>
    <t>Ленинградская область</t>
  </si>
  <si>
    <t>Липецкая область</t>
  </si>
  <si>
    <t>Магаданская область</t>
  </si>
  <si>
    <t>Московская область</t>
  </si>
  <si>
    <t>Мурманская область</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</si>
  <si>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</si>
  <si>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</si>
  <si>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</si>
  <si>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</si>
  <si>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</si>
  <si>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</si>
  <si>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</si>
  <si>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</si>
  <si>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Псковская область</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</si>
  <si>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</si>
  <si>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</si>
  <si>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</si>
  <si>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</si>
  <si>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</si>
  <si>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</si>
  <si>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</si>
  <si>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Тамбовская область</t>
  </si>
  <si>
    <t>Тверская область</t>
  </si>
  <si>
    <t>Томская область</t>
  </si>
  <si>
    <t>Тульская область</t>
  </si>
  <si>
    <t>Тюменская область</t>
  </si>
  <si>
    <t>Ульяновская область</t>
  </si>
  <si>
    <t>Челябинская область</t>
  </si>
  <si>
    <t>Забайкальский край</t>
  </si>
  <si>
    <t>Ярославская область</t>
  </si>
  <si>
    <t>г. Москва</t>
  </si>
  <si>
    <t>г. Санкт-Петербург</t>
  </si>
  <si>
    <t>Еврейская автономная область</t>
  </si>
  <si>
    <t>Республика Крым</t>
  </si>
  <si>
    <t>Ненецкий автономный округ</t>
  </si>
  <si>
    <t>Ханты-Мансийский автономный округ - Югра</t>
  </si>
  <si>
    <t>Чукотский автономный округ</t>
  </si>
  <si>
    <t>Ямало-Ненецкий автономный округ</t>
  </si>
  <si>
    <t>ОО, находящиеся за пределами РФ</t>
  </si>
  <si>
    <t>г. Севастополь</t>
  </si>
  <si>
    <t>01</t>
  </si>
  <si>
    <t>02</t>
  </si>
  <si>
    <t>03</t>
  </si>
  <si>
    <t>04</t>
  </si>
  <si>
    <t>05</t>
  </si>
  <si>
    <t>06</t>
  </si>
  <si>
    <t>07</t>
  </si>
  <si>
    <t>08</t>
  </si>
  <si>
    <t>09</t>
  </si>
  <si>
    <t>10</t>
  </si>
  <si>
    <t>11</t>
  </si>
  <si>
    <t>12</t>
  </si>
  <si>
    <t>13</t>
  </si>
  <si>
    <t>14</t>
  </si>
  <si>
    <t>15</t>
  </si>
  <si>
    <t>16</t>
  </si>
  <si>
    <t>17</t>
  </si>
  <si>
    <t>18</t>
  </si>
  <si>
    <t>19</t>
  </si>
  <si>
    <t>20</t>
  </si>
  <si>
    <t>абвгдеёжзийклмнопрстуфхцчшщъыьэюяАБВГДЕЁЖЗИЙКЛМНОПРСТУФХЦЧШЩЪЫЬЭЮЯ</t>
  </si>
  <si>
    <t>версия 1.0</t>
  </si>
  <si>
    <t>Данная форма предназначена для работы в MS Excel 2003-2016 или OpenOffice</t>
  </si>
  <si>
    <t>В разделе "Мониторинг ДО" укажите информацию об образовательной организации.</t>
  </si>
  <si>
    <t>4. Раздел "Мониторинг ДО"</t>
  </si>
  <si>
    <t>Укажите логин Вашей образовательной организации. После указания логина поля "Код субъекта РФ" и "Субъект РФ" заполнятся автоматически.</t>
  </si>
  <si>
    <t>Перейдите в раздел "Мониторинг ДО" (ярлычки внизу экрана). Заполните все выделенные цветом ячейки в таблице.</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</si>
  <si>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color indexed="60"/>
        <rFont val="Arial"/>
        <family val="2"/>
        <charset val="204"/>
      </rPr>
      <t>helpfisoko@fioco.ru</t>
    </r>
  </si>
  <si>
    <t>тема: Мониторинг ДО &lt;логин&gt;</t>
  </si>
  <si>
    <t>21</t>
  </si>
  <si>
    <t>22</t>
  </si>
  <si>
    <t>23</t>
  </si>
  <si>
    <t>24</t>
  </si>
  <si>
    <t>25</t>
  </si>
  <si>
    <t>26</t>
  </si>
  <si>
    <t>27</t>
  </si>
  <si>
    <t>28</t>
  </si>
  <si>
    <t>29</t>
  </si>
  <si>
    <t>92</t>
  </si>
  <si>
    <t>90</t>
  </si>
  <si>
    <t>89</t>
  </si>
  <si>
    <t>87</t>
  </si>
  <si>
    <t>86</t>
  </si>
  <si>
    <t>83</t>
  </si>
  <si>
    <t>82</t>
  </si>
  <si>
    <t>79</t>
  </si>
  <si>
    <t>78</t>
  </si>
  <si>
    <t>77</t>
  </si>
  <si>
    <t>76</t>
  </si>
  <si>
    <t>75</t>
  </si>
  <si>
    <t>74</t>
  </si>
  <si>
    <t>73</t>
  </si>
  <si>
    <t>72</t>
  </si>
  <si>
    <t>71</t>
  </si>
  <si>
    <t>70</t>
  </si>
  <si>
    <t>69</t>
  </si>
  <si>
    <t>68</t>
  </si>
  <si>
    <t>67</t>
  </si>
  <si>
    <t>66</t>
  </si>
  <si>
    <t>65</t>
  </si>
  <si>
    <t>64</t>
  </si>
  <si>
    <t>63</t>
  </si>
  <si>
    <t>62</t>
  </si>
  <si>
    <t>61</t>
  </si>
  <si>
    <t>60</t>
  </si>
  <si>
    <t>59</t>
  </si>
  <si>
    <t>58</t>
  </si>
  <si>
    <t>57</t>
  </si>
  <si>
    <t>56</t>
  </si>
  <si>
    <t>55</t>
  </si>
  <si>
    <t>54</t>
  </si>
  <si>
    <t>53</t>
  </si>
  <si>
    <t>52</t>
  </si>
  <si>
    <t>51</t>
  </si>
  <si>
    <t>50</t>
  </si>
  <si>
    <t>49</t>
  </si>
  <si>
    <t>48</t>
  </si>
  <si>
    <t>47</t>
  </si>
  <si>
    <t>46</t>
  </si>
  <si>
    <t>45</t>
  </si>
  <si>
    <t>44</t>
  </si>
  <si>
    <t>43</t>
  </si>
  <si>
    <t>42</t>
  </si>
  <si>
    <t>41</t>
  </si>
  <si>
    <t>40</t>
  </si>
  <si>
    <t>39</t>
  </si>
  <si>
    <t>38</t>
  </si>
  <si>
    <t>37</t>
  </si>
  <si>
    <t>36</t>
  </si>
  <si>
    <t>35</t>
  </si>
  <si>
    <t>34</t>
  </si>
  <si>
    <t>33</t>
  </si>
  <si>
    <t>32</t>
  </si>
  <si>
    <t>31</t>
  </si>
  <si>
    <t>30</t>
  </si>
  <si>
    <t>4.4.</t>
  </si>
  <si>
    <t>5. Создание файла отчета при работе в MS Excel 2003-2016</t>
  </si>
  <si>
    <t>4.5.</t>
  </si>
  <si>
    <t>Укажите информацию о количестве обучающихся в каждой параллели.
Укажите информацию о количестве обучающихся на дистанционном обучении в каждой параллели.</t>
  </si>
  <si>
    <t>Количество учебных кабинетов</t>
  </si>
  <si>
    <t>Количество ноутбуков и планшетов в учреждении (суммарно)</t>
  </si>
  <si>
    <t xml:space="preserve">Количество Wi-Fi точек в здании </t>
  </si>
  <si>
    <t xml:space="preserve">Количество учебных кабинетов, оснащенных проекторами </t>
  </si>
  <si>
    <t>Российская электронная школа</t>
  </si>
  <si>
    <t>Московская электронная школа</t>
  </si>
  <si>
    <t>Мои достижения – онлайн сервис самоподготовки и самопроверки</t>
  </si>
  <si>
    <t>МосОбрТВ – московский образовательный интернет- теле- канал</t>
  </si>
  <si>
    <t>Медиатека Издательства «Просвещения»</t>
  </si>
  <si>
    <t>Олимпиум – платформа для проведения олимпиад и курсов</t>
  </si>
  <si>
    <t>Яндекс.Учебник</t>
  </si>
  <si>
    <t>Учи.ру – интерактивная образовательная онлайн-платформа</t>
  </si>
  <si>
    <t>Билет в будущее – тесты для определения профессии</t>
  </si>
  <si>
    <t>WorldSkills Russia</t>
  </si>
  <si>
    <t>Фоксфорд – онлайн-платформа образовательных курсов</t>
  </si>
  <si>
    <t>Якласс – цифровой образовательный ресурс для школ с множеством заданий и тестов</t>
  </si>
  <si>
    <t>Образовариум – интерактивная образовательная онлайн-платформа</t>
  </si>
  <si>
    <t>Lecta – образовательная онлайн-платформа</t>
  </si>
  <si>
    <t>Skyes (от Skyeng) – цифровая среда для изучения английского языка</t>
  </si>
  <si>
    <t>МЭО (мобильное электронное образование) – онлайн курсы</t>
  </si>
  <si>
    <t>Предложения Mail.ru Group по переводу учащихся на дистанционный формат обучения</t>
  </si>
  <si>
    <t>Skype – ресурс для проведения онлайн- видео- конференций</t>
  </si>
  <si>
    <t>Zoom – ресурс для проведения онлайн- видео- конференций</t>
  </si>
  <si>
    <t>Talky – ресурс для проведения онлайн- видео- конференций</t>
  </si>
  <si>
    <t>Videomost.com – ресурс для проведения онлайн- видео- конференций</t>
  </si>
  <si>
    <t>Webinar.ru – ресурс для проведения онлайн- видео- конференций</t>
  </si>
  <si>
    <t>Региональная платформа</t>
  </si>
  <si>
    <t>Укажите название (если выбрана "Региональная платформа") не более 255 символов</t>
  </si>
  <si>
    <t>Другой вариант</t>
  </si>
  <si>
    <t>Укажите название (если выбран "Другой вариант") не более 255 символов</t>
  </si>
  <si>
    <t>ФИО ответственного за организацию дистанционного обучения в образовательной организации</t>
  </si>
  <si>
    <t>Контактный телефон ответственного за организацию дистанционного обучения в образовательной организации</t>
  </si>
  <si>
    <t>Адрес электронной почты ответственного за организацию дистанционного обучения в образовательной организации</t>
  </si>
  <si>
    <t>Cifra.school</t>
  </si>
  <si>
    <t>Trueconf.ru</t>
  </si>
  <si>
    <t>Количество учебных кабинетов с камерой и микрофоном, которые направлены на доску на расстоянии не более 2 метров</t>
  </si>
  <si>
    <r>
      <t xml:space="preserve">Скорость Интернета, заявленная Интернет-провайдером (указанная в договоре с Интернет-провайдером) Мбит/с 
</t>
    </r>
    <r>
      <rPr>
        <b/>
        <i/>
        <sz val="11"/>
        <color theme="1"/>
        <rFont val="Calibri"/>
        <family val="2"/>
        <charset val="204"/>
        <scheme val="minor"/>
      </rPr>
      <t>Выберите вариант из выпадающего списка</t>
    </r>
  </si>
  <si>
    <t>до 25 Мбит/с</t>
  </si>
  <si>
    <t>26-50 Мбит/с</t>
  </si>
  <si>
    <t>51-100 Мбит/с</t>
  </si>
  <si>
    <t>более 100 Мбит/с</t>
  </si>
  <si>
    <r>
      <t xml:space="preserve">Используемые платформы/сервисы для дистанционного обучения на период действия временного порядка реализации образовательных программ НОО, ООО, СОО, СПО, ДОО  (укажите все используемые варианты)
</t>
    </r>
    <r>
      <rPr>
        <b/>
        <i/>
        <sz val="11"/>
        <color theme="1"/>
        <rFont val="Calibri"/>
        <family val="2"/>
        <charset val="204"/>
        <scheme val="minor"/>
      </rPr>
      <t>Выберите из выпадающего списка "да", если платформа используется</t>
    </r>
  </si>
  <si>
    <t>Количество учебных кабинетов, оснащенных видеокамерами или оборудованием с видеокамерами, позволяющими записывать видео и звук, с возможностью трансляции в сеть Интернет (без учета камер видеонаблюдения для обеспечения безопасности), для использования в дистанционном обучении</t>
  </si>
  <si>
    <t>Количество учебных кабинетов с СКС (структурированная кабельная сеть, локальная вычислительная сеть)</t>
  </si>
  <si>
    <r>
      <t xml:space="preserve">Наличие в школе ИТ специалиста, который обеспечивает работу оборудования, перечисленного в вопросах 33,34,35 (СКС, камеры и микрофоны, сервер)
</t>
    </r>
    <r>
      <rPr>
        <b/>
        <i/>
        <sz val="11"/>
        <color theme="1"/>
        <rFont val="Calibri"/>
        <family val="2"/>
        <charset val="204"/>
        <scheme val="minor"/>
      </rPr>
      <t>Выберите из выпадающего списка "да" или "нет"</t>
    </r>
  </si>
  <si>
    <r>
      <t xml:space="preserve">Наличие собственного сервера
</t>
    </r>
    <r>
      <rPr>
        <b/>
        <i/>
        <sz val="11"/>
        <color theme="1"/>
        <rFont val="Calibri"/>
        <family val="2"/>
        <charset val="204"/>
        <scheme val="minor"/>
      </rPr>
      <t>Выберите из выпадающего списка "да" или "нет"</t>
    </r>
  </si>
  <si>
    <t>Укажите информацию о количестве учебных кабинетов в ОО, ноутбуков и планшетов в учреждении. Если в ОО есть как ноутбуки, так и планшеты, необходимо указать их суммарное количество. Стационарные компьютеры в количестве не учитываются.</t>
  </si>
  <si>
    <t>Укажите количество учебных кабинетов, оснащенных видеокамерами или оборудованием с видеокамерами, позволяющими записывать видео и звук, с возможностью трансляции в сеть Интернет (без учета камер видеонаблюдения для обеспечения безопасности), для использования в дистанционном обучении.</t>
  </si>
  <si>
    <t>Заполните информацию о сотруднике, ответственном за организацию дистанционного обучения в образовательной организации, ФИО, контактный телефон и адрес электронной почты. Если ответственное за организацию дистанционного обучения лицо не назначено - укажите информацию о директоре ОО.</t>
  </si>
  <si>
    <t>Укажите количество учебных кабинетов с СКС (структурированная кабельная сеть, локальная вычислительная сеть)</t>
  </si>
  <si>
    <t>Укажите количество учебных кабинетов с камерой и микрофоном, которые направлены на доску на расстоянии не более 2 метров</t>
  </si>
  <si>
    <t>Укажите информацию о наличии собственного сервера</t>
  </si>
  <si>
    <t>Укажите информацию о наличии в школе ИТ специалиста, который обеспечивает работу оборудования (СКС, камеры и микрофоны, сервер)</t>
  </si>
  <si>
    <t>Мониторинг ДО на 13.04.2020</t>
  </si>
  <si>
    <t>37.1</t>
  </si>
  <si>
    <t>37.2</t>
  </si>
  <si>
    <t>37.3</t>
  </si>
  <si>
    <t>37.4</t>
  </si>
  <si>
    <t>37.5</t>
  </si>
  <si>
    <t>37.6</t>
  </si>
  <si>
    <t>37.7</t>
  </si>
  <si>
    <t>37.8</t>
  </si>
  <si>
    <t>37.9</t>
  </si>
  <si>
    <t>37.10</t>
  </si>
  <si>
    <t>37.11</t>
  </si>
  <si>
    <t>37.12</t>
  </si>
  <si>
    <t>37.13</t>
  </si>
  <si>
    <t>37.14</t>
  </si>
  <si>
    <t>37.15</t>
  </si>
  <si>
    <t>37.16</t>
  </si>
  <si>
    <t>37.17</t>
  </si>
  <si>
    <t>37.18</t>
  </si>
  <si>
    <t>37.19</t>
  </si>
  <si>
    <t>37.20</t>
  </si>
  <si>
    <t>37.21</t>
  </si>
  <si>
    <t>37.22</t>
  </si>
  <si>
    <t>37.23</t>
  </si>
  <si>
    <t>37.24</t>
  </si>
  <si>
    <t>37.25</t>
  </si>
  <si>
    <t>37.26</t>
  </si>
  <si>
    <t>37.27</t>
  </si>
  <si>
    <t>Укажите скорость Интернета, заявленную Интернет-провайдером (указанную в договоре с Интернет-провайдером) Мбит/с (выберите вариант из выпадающего списка).
Заполните информацию о количестве Wi-Fi точек в здании.</t>
  </si>
  <si>
    <t>4.6.</t>
  </si>
  <si>
    <t>4.7.</t>
  </si>
  <si>
    <t>4.8.</t>
  </si>
  <si>
    <t>4.9.</t>
  </si>
  <si>
    <t xml:space="preserve">4.10. </t>
  </si>
  <si>
    <t xml:space="preserve">4.11. </t>
  </si>
  <si>
    <t xml:space="preserve">4.12. </t>
  </si>
  <si>
    <t xml:space="preserve">4.13. </t>
  </si>
  <si>
    <t xml:space="preserve">4.14. </t>
  </si>
  <si>
    <r>
      <t xml:space="preserve">Дистанционное обучение не организовано
</t>
    </r>
    <r>
      <rPr>
        <b/>
        <i/>
        <sz val="11"/>
        <color theme="1"/>
        <rFont val="Calibri"/>
        <family val="2"/>
        <charset val="204"/>
        <scheme val="minor"/>
      </rPr>
      <t xml:space="preserve">Выберите из выпадающего списка причину, по которой </t>
    </r>
    <r>
      <rPr>
        <b/>
        <i/>
        <sz val="11"/>
        <color rgb="FFFF0000"/>
        <rFont val="Calibri"/>
        <family val="2"/>
        <charset val="204"/>
        <scheme val="minor"/>
      </rPr>
      <t>ДО не организовано</t>
    </r>
    <r>
      <rPr>
        <b/>
        <i/>
        <sz val="11"/>
        <color theme="1"/>
        <rFont val="Calibri"/>
        <family val="2"/>
        <charset val="204"/>
        <scheme val="minor"/>
      </rPr>
      <t xml:space="preserve"> (Заполняется </t>
    </r>
    <r>
      <rPr>
        <b/>
        <i/>
        <sz val="11"/>
        <color rgb="FFFF0000"/>
        <rFont val="Calibri"/>
        <family val="2"/>
        <charset val="204"/>
        <scheme val="minor"/>
      </rPr>
      <t>только если ДО не организовано</t>
    </r>
    <r>
      <rPr>
        <b/>
        <i/>
        <sz val="11"/>
        <color theme="1"/>
        <rFont val="Calibri"/>
        <family val="2"/>
        <charset val="204"/>
        <scheme val="minor"/>
      </rPr>
      <t>)</t>
    </r>
  </si>
  <si>
    <t>Укажите причину, по которой ДО не организовано (если выбран вариант "Другое") не более 255 символов</t>
  </si>
  <si>
    <t>Если в Вашей ОО дистанционное обучение не организовано, выберите в выпадающем списке в вопросе 37.27 (ДО не организовано) причину, по которой ДО в ОО не организовано. Если в выпадающем списке нет подходящей причины, выберите "другое" и укажите в строке ниже причину.</t>
  </si>
  <si>
    <r>
      <t xml:space="preserve">Отметьте все сервисы/платформы, на которых реализуется дистанционное обучение. Если в предложенном перечне данные сервисы/платформы отсутствуют, укажите "да" в ячейке "региональная платформа" (если она является таковой) или в ячейке "Другой вариант", в строке ниже укажите название сервиса/платформы. </t>
    </r>
    <r>
      <rPr>
        <sz val="11"/>
        <color rgb="FFFF0000"/>
        <rFont val="Arial"/>
        <family val="2"/>
        <charset val="204"/>
      </rPr>
      <t>Сервисы/платформы не указываются, если в ОО не организовано дистанционное обучение.</t>
    </r>
  </si>
  <si>
    <r>
      <t xml:space="preserve">Если в Вашей образовательной организации отсутствуют какие-либо классы необходимо отметить в количестве 0. </t>
    </r>
    <r>
      <rPr>
        <i/>
        <sz val="11"/>
        <rFont val="Arial"/>
        <family val="2"/>
        <charset val="204"/>
      </rPr>
      <t>Если в ОО не организовано дистанционное обучение, в строках "из них на дистанционном обучении" указываются 0, в соответствующем поле (вопрос 37.27) отмечается, по какой причине не организовано ДО.</t>
    </r>
  </si>
  <si>
    <t>sch053489</t>
  </si>
  <si>
    <t>МКОУ "Курахская СОШ- детский сад №1"</t>
  </si>
  <si>
    <t>нет</t>
  </si>
  <si>
    <t>да</t>
  </si>
  <si>
    <t>WhatsApp</t>
  </si>
  <si>
    <t>Амиргамзаева Валентина Рамазановна</t>
  </si>
  <si>
    <t>valiya479amirgamzaeva@inbox.ru</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</si>
</sst>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charset val="204"/>
      <scheme val="minor"/>
    </font>
    <font>
      <b/>
      <sz val="11"/>
      <color theme="1"/>
      <name val="Calibri"/>
      <family val="2"/>
      <charset val="204"/>
      <scheme val="minor"/>
    </font>
    <font>
      <sz val="11"/>
      <color indexed="8"/>
      <name val="Calibri"/>
      <family val="2"/>
      <charset val="204"/>
    </font>
    <font>
      <sz val="11"/>
      <color indexed="8"/>
      <name val="Arial"/>
      <family val="2"/>
      <charset val="204"/>
    </font>
    <font>
      <sz val="10"/>
      <name val="Arial"/>
      <family val="2"/>
      <charset val="204"/>
    </font>
    <font>
      <sz val="12"/>
      <name val="Arial"/>
      <family val="2"/>
      <charset val="204"/>
    </font>
    <font>
      <b/>
      <sz val="14"/>
      <name val="Arial"/>
      <family val="2"/>
      <charset val="204"/>
    </font>
    <font>
      <sz val="10"/>
      <name val="Arial Cyr"/>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4"/>
      <name val="Arial"/>
      <family val="2"/>
      <charset val="204"/>
    </font>
    <font>
      <sz val="11"/>
      <name val="Arial"/>
      <family val="2"/>
      <charset val="204"/>
    </font>
    <font>
      <b/>
      <sz val="11"/>
      <color indexed="10"/>
      <name val="Arial"/>
      <family val="2"/>
      <charset val="204"/>
    </font>
    <font>
      <sz val="11"/>
      <color indexed="8"/>
      <name val="Calibri"/>
      <family val="2"/>
    </font>
    <font>
      <i/>
      <sz val="11"/>
      <name val="Arial"/>
      <family val="2"/>
      <charset val="204"/>
    </font>
    <font>
      <b/>
      <sz val="11"/>
      <name val="Arial"/>
      <family val="2"/>
      <charset val="204"/>
    </font>
    <font>
      <sz val="11"/>
      <color indexed="10"/>
      <name val="Arial"/>
      <family val="2"/>
      <charset val="204"/>
    </font>
    <font>
      <b/>
      <sz val="11"/>
      <color indexed="60"/>
      <name val="Arial"/>
      <family val="2"/>
      <charset val="204"/>
    </font>
    <font>
      <b/>
      <sz val="12"/>
      <color indexed="62"/>
      <name val="Arial"/>
      <family val="2"/>
      <charset val="204"/>
    </font>
    <font>
      <b/>
      <sz val="14"/>
      <color indexed="62"/>
      <name val="Arial"/>
      <family val="2"/>
      <charset val="204"/>
    </font>
    <font>
      <b/>
      <sz val="11"/>
      <color rgb="FFFF0000"/>
      <name val="Calibri"/>
      <family val="2"/>
      <charset val="204"/>
      <scheme val="minor"/>
    </font>
    <font>
      <b/>
      <sz val="14"/>
      <color rgb="FFFF0000"/>
      <name val="Calibri"/>
      <family val="2"/>
      <charset val="204"/>
      <scheme val="minor"/>
    </font>
    <font>
      <sz val="11"/>
      <color rgb="FFFF0000"/>
      <name val="Calibri"/>
      <family val="2"/>
      <charset val="204"/>
      <scheme val="minor"/>
    </font>
    <font>
      <i/>
      <sz val="11"/>
      <color theme="1"/>
      <name val="Calibri"/>
      <family val="2"/>
      <charset val="204"/>
      <scheme val="minor"/>
    </font>
    <font>
      <sz val="11"/>
      <color rgb="FF000000"/>
      <name val="Calibri"/>
      <family val="2"/>
      <charset val="204"/>
      <scheme val="minor"/>
    </font>
    <font>
      <b/>
      <i/>
      <sz val="11"/>
      <color theme="1"/>
      <name val="Calibri"/>
      <family val="2"/>
      <charset val="204"/>
      <scheme val="minor"/>
    </font>
    <font>
      <b/>
      <i/>
      <sz val="11"/>
      <color rgb="FFFF0000"/>
      <name val="Calibri"/>
      <family val="2"/>
      <charset val="204"/>
      <scheme val="minor"/>
    </font>
    <font>
      <sz val="11"/>
      <color rgb="FFFF0000"/>
      <name val="Arial"/>
      <family val="2"/>
      <charset val="204"/>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4">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3" applyNumberFormat="0" applyAlignment="0" applyProtection="0"/>
    <xf numFmtId="0" fontId="10" fillId="20" borderId="4" applyNumberFormat="0" applyAlignment="0" applyProtection="0"/>
    <xf numFmtId="0" fontId="11" fillId="20" borderId="3" applyNumberFormat="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21" borderId="9" applyNumberFormat="0" applyAlignment="0" applyProtection="0"/>
    <xf numFmtId="0" fontId="17" fillId="0" borderId="0" applyNumberFormat="0" applyFill="0" applyBorder="0" applyAlignment="0" applyProtection="0"/>
    <xf numFmtId="0" fontId="18" fillId="22" borderId="0" applyNumberFormat="0" applyBorder="0" applyAlignment="0" applyProtection="0"/>
    <xf numFmtId="0" fontId="4" fillId="0" borderId="0"/>
    <xf numFmtId="0" fontId="4" fillId="0" borderId="0"/>
    <xf numFmtId="0" fontId="7" fillId="0" borderId="0"/>
    <xf numFmtId="0" fontId="27" fillId="0" borderId="0"/>
    <xf numFmtId="0" fontId="19" fillId="3" borderId="0" applyNumberFormat="0" applyBorder="0" applyAlignment="0" applyProtection="0"/>
    <xf numFmtId="0" fontId="20" fillId="0" borderId="0" applyNumberFormat="0" applyFill="0" applyBorder="0" applyAlignment="0" applyProtection="0"/>
    <xf numFmtId="0" fontId="7" fillId="23" borderId="10" applyNumberFormat="0" applyFont="0" applyAlignment="0" applyProtection="0"/>
    <xf numFmtId="0" fontId="21" fillId="0" borderId="11"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cellStyleXfs>
  <cellXfs count="85">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right" wrapText="1"/>
    </xf>
    <xf numFmtId="0" fontId="24" fillId="0" borderId="0" xfId="55" applyFont="1"/>
    <xf numFmtId="0" fontId="24" fillId="0" borderId="0" xfId="55" applyFont="1" applyProtection="1">
      <protection hidden="1"/>
    </xf>
    <xf numFmtId="0" fontId="4" fillId="0" borderId="0" xfId="55" applyFont="1" applyAlignment="1">
      <alignment horizontal="center" wrapText="1"/>
    </xf>
    <xf numFmtId="0" fontId="5" fillId="0" borderId="0" xfId="55" applyFont="1" applyAlignment="1">
      <alignment horizontal="left" wrapText="1"/>
    </xf>
    <xf numFmtId="0" fontId="24" fillId="0" borderId="0" xfId="55" applyFont="1" applyAlignment="1">
      <alignment horizontal="right" vertical="top"/>
    </xf>
    <xf numFmtId="0" fontId="24" fillId="0" borderId="0" xfId="55" applyFont="1" applyAlignment="1">
      <alignment wrapText="1"/>
    </xf>
    <xf numFmtId="0" fontId="24" fillId="0" borderId="0" xfId="55" applyFont="1" applyAlignment="1">
      <alignment vertical="top"/>
    </xf>
    <xf numFmtId="0" fontId="25" fillId="0" borderId="0" xfId="55" applyFont="1" applyAlignment="1">
      <alignment wrapText="1"/>
    </xf>
    <xf numFmtId="0" fontId="25" fillId="0" borderId="0" xfId="55" applyFont="1" applyAlignment="1">
      <alignment horizontal="left" vertical="top" wrapText="1"/>
    </xf>
    <xf numFmtId="0" fontId="5" fillId="0" borderId="0" xfId="55" applyFont="1" applyAlignment="1">
      <alignment horizontal="left"/>
    </xf>
    <xf numFmtId="16" fontId="25" fillId="0" borderId="0" xfId="55" applyNumberFormat="1" applyFont="1" applyAlignment="1">
      <alignment horizontal="right" vertical="top"/>
    </xf>
    <xf numFmtId="0" fontId="30" fillId="0" borderId="0" xfId="55" applyFont="1" applyAlignment="1">
      <alignment horizontal="left" vertical="top" wrapText="1"/>
    </xf>
    <xf numFmtId="0" fontId="25" fillId="0" borderId="0" xfId="55" applyFont="1" applyAlignment="1">
      <alignment vertical="top" wrapText="1"/>
    </xf>
    <xf numFmtId="0" fontId="25" fillId="0" borderId="0" xfId="55" applyFont="1" applyAlignment="1" applyProtection="1">
      <alignment vertical="top" wrapText="1"/>
    </xf>
    <xf numFmtId="0" fontId="25" fillId="0" borderId="0" xfId="55" applyFont="1" applyAlignment="1">
      <alignment horizontal="right" vertical="top" wrapText="1"/>
    </xf>
    <xf numFmtId="49" fontId="25" fillId="0" borderId="0" xfId="55" applyNumberFormat="1" applyFont="1" applyAlignment="1" applyProtection="1">
      <alignment horizontal="right" vertical="top"/>
    </xf>
    <xf numFmtId="0" fontId="29" fillId="0" borderId="0" xfId="55" applyFont="1" applyAlignment="1">
      <alignment wrapText="1"/>
    </xf>
    <xf numFmtId="0" fontId="25" fillId="0" borderId="0" xfId="55" applyFont="1" applyAlignment="1">
      <alignment horizontal="left" wrapText="1" indent="2"/>
    </xf>
    <xf numFmtId="0" fontId="32" fillId="0" borderId="0" xfId="55" applyFont="1" applyAlignment="1">
      <alignment horizontal="left"/>
    </xf>
    <xf numFmtId="0" fontId="24" fillId="24" borderId="1" xfId="55" applyFont="1" applyFill="1" applyBorder="1"/>
    <xf numFmtId="16" fontId="33" fillId="0" borderId="0" xfId="55" applyNumberFormat="1" applyFont="1" applyAlignment="1">
      <alignment horizontal="left" vertical="top"/>
    </xf>
    <xf numFmtId="0" fontId="31" fillId="0" borderId="0" xfId="55" applyFont="1" applyAlignment="1">
      <alignment wrapText="1"/>
    </xf>
    <xf numFmtId="0" fontId="6" fillId="0" borderId="0" xfId="55" applyFont="1" applyAlignment="1" applyProtection="1">
      <alignment horizontal="left" vertical="center"/>
      <protection hidden="1"/>
    </xf>
    <xf numFmtId="0" fontId="25" fillId="0" borderId="0" xfId="55" applyFont="1" applyAlignment="1">
      <alignment vertical="center" wrapText="1"/>
    </xf>
    <xf numFmtId="0" fontId="3" fillId="0" borderId="12" xfId="55" applyFont="1" applyBorder="1" applyAlignment="1">
      <alignment horizontal="left" vertical="top" wrapText="1"/>
    </xf>
    <xf numFmtId="0" fontId="25" fillId="0" borderId="13" xfId="55" applyFont="1" applyBorder="1" applyAlignment="1">
      <alignment horizontal="left" vertical="top" wrapText="1" indent="3"/>
    </xf>
    <xf numFmtId="0" fontId="25" fillId="0" borderId="14" xfId="55" applyFont="1" applyBorder="1" applyAlignment="1">
      <alignment horizontal="left" vertical="top" wrapText="1" indent="3"/>
    </xf>
    <xf numFmtId="16" fontId="25" fillId="0" borderId="0" xfId="55" applyNumberFormat="1" applyFont="1" applyAlignment="1" applyProtection="1">
      <alignment horizontal="right" vertical="top"/>
      <protection hidden="1"/>
    </xf>
    <xf numFmtId="0" fontId="29" fillId="0" borderId="0" xfId="55" applyFont="1" applyAlignment="1" applyProtection="1">
      <alignment vertical="top" wrapText="1"/>
      <protection hidden="1"/>
    </xf>
    <xf numFmtId="0" fontId="25" fillId="0" borderId="0" xfId="55" applyFont="1" applyAlignment="1" applyProtection="1">
      <alignment vertical="top" wrapText="1"/>
      <protection hidden="1"/>
    </xf>
    <xf numFmtId="49" fontId="25" fillId="0" borderId="0" xfId="55" applyNumberFormat="1" applyFont="1" applyAlignment="1" applyProtection="1">
      <alignment horizontal="left" vertical="top" wrapText="1"/>
      <protection hidden="1"/>
    </xf>
    <xf numFmtId="0" fontId="25" fillId="0" borderId="0" xfId="56" applyFont="1" applyAlignment="1" applyProtection="1">
      <alignment wrapText="1"/>
      <protection hidden="1"/>
    </xf>
    <xf numFmtId="49" fontId="25" fillId="0" borderId="0" xfId="55" applyNumberFormat="1" applyFont="1" applyAlignment="1" applyProtection="1">
      <alignment horizontal="right" vertical="top"/>
      <protection hidden="1"/>
    </xf>
    <xf numFmtId="0" fontId="25" fillId="0" borderId="0" xfId="55" applyFont="1" applyAlignment="1" applyProtection="1">
      <alignment horizontal="left" vertical="top" wrapText="1"/>
      <protection hidden="1"/>
    </xf>
    <xf numFmtId="0" fontId="7" fillId="0" borderId="0" xfId="56" applyAlignment="1" applyProtection="1">
      <alignment vertical="top"/>
      <protection hidden="1"/>
    </xf>
    <xf numFmtId="0" fontId="7" fillId="0" borderId="0" xfId="56" applyAlignment="1" applyProtection="1">
      <protection hidden="1"/>
    </xf>
    <xf numFmtId="49" fontId="25" fillId="0" borderId="0" xfId="55" applyNumberFormat="1" applyFont="1" applyAlignment="1" applyProtection="1">
      <alignment horizontal="left" wrapText="1"/>
      <protection hidden="1"/>
    </xf>
    <xf numFmtId="0" fontId="32" fillId="0" borderId="0" xfId="55" applyFont="1" applyAlignment="1" applyProtection="1">
      <alignment horizontal="left" vertical="top"/>
      <protection hidden="1"/>
    </xf>
    <xf numFmtId="0" fontId="25" fillId="0" borderId="0" xfId="55" applyNumberFormat="1" applyFont="1" applyAlignment="1">
      <alignment wrapText="1"/>
    </xf>
    <xf numFmtId="0" fontId="27" fillId="0" borderId="0" xfId="57"/>
    <xf numFmtId="0" fontId="27" fillId="0" borderId="0" xfId="57" applyAlignment="1">
      <alignment wrapText="1"/>
    </xf>
    <xf numFmtId="0" fontId="7" fillId="0" borderId="0" xfId="56" applyFont="1" applyAlignment="1" applyProtection="1">
      <alignment vertical="center"/>
      <protection hidden="1"/>
    </xf>
    <xf numFmtId="0" fontId="0" fillId="0" borderId="0" xfId="0" applyAlignment="1">
      <alignment vertical="center"/>
    </xf>
    <xf numFmtId="0" fontId="0" fillId="0" borderId="0" xfId="0" applyAlignment="1">
      <alignment wrapText="1"/>
    </xf>
    <xf numFmtId="0" fontId="25" fillId="0" borderId="0" xfId="0" applyFont="1" applyAlignment="1">
      <alignment wrapText="1"/>
    </xf>
    <xf numFmtId="0" fontId="0" fillId="25" borderId="1" xfId="0" applyFill="1" applyBorder="1"/>
    <xf numFmtId="0" fontId="34" fillId="0" borderId="0" xfId="0" applyFont="1"/>
    <xf numFmtId="0" fontId="0" fillId="0" borderId="1" xfId="0" applyBorder="1" applyProtection="1">
      <protection hidden="1"/>
    </xf>
    <xf numFmtId="0" fontId="0" fillId="0" borderId="1" xfId="0" applyBorder="1" applyProtection="1">
      <protection locked="0"/>
    </xf>
    <xf numFmtId="0" fontId="1" fillId="0" borderId="2" xfId="0" applyFont="1" applyBorder="1" applyAlignment="1">
      <alignment horizontal="center" vertical="center" wrapText="1"/>
    </xf>
    <xf numFmtId="49" fontId="0" fillId="0" borderId="0" xfId="0" applyNumberFormat="1"/>
    <xf numFmtId="0" fontId="0" fillId="0" borderId="0" xfId="0" applyProtection="1">
      <protection hidden="1"/>
    </xf>
    <xf numFmtId="0" fontId="35" fillId="0" borderId="0" xfId="0" applyFont="1" applyAlignment="1" applyProtection="1">
      <alignment vertical="center"/>
      <protection hidden="1"/>
    </xf>
    <xf numFmtId="0" fontId="36" fillId="0" borderId="0" xfId="0" applyFont="1"/>
    <xf numFmtId="0" fontId="0" fillId="0" borderId="1" xfId="0" applyBorder="1" applyAlignment="1" applyProtection="1">
      <alignment wrapText="1"/>
      <protection hidden="1"/>
    </xf>
    <xf numFmtId="0" fontId="0" fillId="0" borderId="1" xfId="0" applyFont="1" applyBorder="1" applyProtection="1">
      <protection locked="0" hidden="1"/>
    </xf>
    <xf numFmtId="0" fontId="0" fillId="0" borderId="1" xfId="0" applyBorder="1" applyAlignment="1" applyProtection="1">
      <alignment horizontal="left" wrapText="1"/>
      <protection hidden="1"/>
    </xf>
    <xf numFmtId="0" fontId="0" fillId="0" borderId="1" xfId="0" applyFont="1" applyBorder="1" applyAlignment="1" applyProtection="1">
      <alignment horizontal="left" wrapText="1"/>
      <protection hidden="1"/>
    </xf>
    <xf numFmtId="0" fontId="38" fillId="0" borderId="1" xfId="0" applyFont="1" applyBorder="1" applyAlignment="1" applyProtection="1">
      <alignment wrapText="1"/>
      <protection hidden="1"/>
    </xf>
    <xf numFmtId="0" fontId="0" fillId="0" borderId="16" xfId="0" applyFont="1" applyBorder="1" applyProtection="1">
      <protection locked="0" hidden="1"/>
    </xf>
    <xf numFmtId="0" fontId="38" fillId="0" borderId="1" xfId="0" applyFont="1" applyBorder="1" applyProtection="1">
      <protection hidden="1"/>
    </xf>
    <xf numFmtId="0" fontId="0" fillId="0" borderId="18" xfId="0" applyFont="1" applyFill="1" applyBorder="1" applyAlignment="1" applyProtection="1">
      <alignment horizontal="left" wrapText="1"/>
      <protection hidden="1"/>
    </xf>
    <xf numFmtId="0" fontId="0" fillId="0" borderId="1" xfId="0" applyFont="1" applyFill="1" applyBorder="1" applyAlignment="1" applyProtection="1">
      <alignment horizontal="left" wrapText="1"/>
      <protection hidden="1"/>
    </xf>
    <xf numFmtId="0" fontId="0" fillId="0" borderId="1" xfId="0" applyBorder="1" applyProtection="1">
      <protection locked="0" hidden="1"/>
    </xf>
    <xf numFmtId="0" fontId="0" fillId="0" borderId="19" xfId="0" applyFill="1" applyBorder="1" applyAlignment="1" applyProtection="1">
      <alignment horizontal="left" wrapText="1"/>
      <protection hidden="1"/>
    </xf>
    <xf numFmtId="0" fontId="0" fillId="0" borderId="1" xfId="0" applyFont="1" applyBorder="1" applyAlignment="1" applyProtection="1">
      <alignment vertical="top" wrapText="1"/>
      <protection hidden="1"/>
    </xf>
    <xf numFmtId="0" fontId="0" fillId="0" borderId="16" xfId="0" applyBorder="1" applyProtection="1">
      <protection locked="0" hidden="1"/>
    </xf>
    <xf numFmtId="0" fontId="0" fillId="27" borderId="0" xfId="0" applyFont="1" applyFill="1"/>
    <xf numFmtId="0" fontId="38" fillId="0" borderId="18" xfId="0" applyFont="1" applyBorder="1" applyAlignment="1" applyProtection="1">
      <alignment wrapText="1"/>
      <protection hidden="1"/>
    </xf>
    <xf numFmtId="0" fontId="37" fillId="0" borderId="19" xfId="0" applyFont="1" applyFill="1" applyBorder="1" applyAlignment="1" applyProtection="1">
      <alignment horizontal="right" wrapText="1"/>
      <protection hidden="1"/>
    </xf>
    <xf numFmtId="0" fontId="37" fillId="0" borderId="1" xfId="0" applyFont="1" applyFill="1" applyBorder="1" applyAlignment="1" applyProtection="1">
      <alignment horizontal="right" wrapText="1"/>
      <protection hidden="1"/>
    </xf>
    <xf numFmtId="0" fontId="0" fillId="0" borderId="1" xfId="0" applyBorder="1" applyAlignment="1">
      <alignment horizontal="center"/>
    </xf>
    <xf numFmtId="0" fontId="4" fillId="26" borderId="15" xfId="56" applyFont="1" applyFill="1" applyBorder="1" applyAlignment="1" applyProtection="1">
      <alignment horizontal="center" vertical="center" wrapText="1"/>
      <protection hidden="1"/>
    </xf>
    <xf numFmtId="0" fontId="4" fillId="26" borderId="16" xfId="56" applyFont="1" applyFill="1" applyBorder="1" applyAlignment="1" applyProtection="1">
      <alignment horizontal="center" vertical="center" wrapText="1"/>
      <protection hidden="1"/>
    </xf>
    <xf numFmtId="0" fontId="32" fillId="0" borderId="0" xfId="56" applyFont="1" applyBorder="1" applyAlignment="1" applyProtection="1">
      <alignment horizontal="center" vertical="center" wrapText="1"/>
      <protection hidden="1"/>
    </xf>
    <xf numFmtId="0" fontId="25" fillId="0" borderId="0" xfId="55" applyFont="1" applyAlignment="1">
      <alignment horizontal="left" wrapText="1"/>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4" fillId="0" borderId="2" xfId="0" applyFont="1" applyBorder="1" applyAlignment="1">
      <alignment horizontal="center" vertical="center"/>
    </xf>
    <xf numFmtId="0" fontId="37" fillId="0" borderId="17" xfId="0" applyFont="1" applyBorder="1" applyAlignment="1" applyProtection="1">
      <alignment horizontal="center" vertical="center" wrapText="1"/>
      <protection hidden="1"/>
    </xf>
    <xf numFmtId="0" fontId="37" fillId="0" borderId="16" xfId="0" applyFont="1" applyBorder="1" applyAlignment="1" applyProtection="1">
      <alignment horizontal="center" vertical="center" wrapText="1"/>
      <protection hidden="1"/>
    </xf>
  </cellXfs>
  <cellStyles count="64">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2" xfId="37"/>
    <cellStyle name="Акцент2 2" xfId="38"/>
    <cellStyle name="Акцент3 2" xfId="39"/>
    <cellStyle name="Акцент4 2" xfId="40"/>
    <cellStyle name="Акцент5 2" xfId="41"/>
    <cellStyle name="Акцент6 2" xfId="42"/>
    <cellStyle name="Ввод  2" xfId="43"/>
    <cellStyle name="Вывод 2" xfId="44"/>
    <cellStyle name="Вычисление 2" xfId="45"/>
    <cellStyle name="Заголовок 1 2" xfId="46"/>
    <cellStyle name="Заголовок 2 2" xfId="47"/>
    <cellStyle name="Заголовок 3 2" xfId="48"/>
    <cellStyle name="Заголовок 4 2" xfId="49"/>
    <cellStyle name="Итог 2" xfId="50"/>
    <cellStyle name="Контрольная ячейка 2" xfId="51"/>
    <cellStyle name="Название 2" xfId="52"/>
    <cellStyle name="Нейтральный 2" xfId="53"/>
    <cellStyle name="Обычный" xfId="0" builtinId="0"/>
    <cellStyle name="Обычный 2" xfId="54"/>
    <cellStyle name="Обычный_dr5m_form22EX03" xfId="55"/>
    <cellStyle name="Обычный_Инструкция" xfId="56"/>
    <cellStyle name="Обычный_Лист1" xfId="57"/>
    <cellStyle name="Плохой 2" xfId="58"/>
    <cellStyle name="Пояснение 2" xfId="59"/>
    <cellStyle name="Примечание 2" xfId="60"/>
    <cellStyle name="Связанная ячейка 2" xfId="61"/>
    <cellStyle name="Текст предупреждения 2" xfId="62"/>
    <cellStyle name="Хороший 2" xfId="63"/>
  </cellStyles>
  <dxfs count="11">
    <dxf>
      <font>
        <color rgb="FF339966"/>
      </font>
    </dxf>
    <dxf>
      <fill>
        <patternFill patternType="none">
          <bgColor auto="1"/>
        </patternFill>
      </fill>
    </dxf>
    <dxf>
      <fill>
        <patternFill>
          <bgColor rgb="FFCCFFFF"/>
        </patternFill>
      </fill>
    </dxf>
    <dxf>
      <fill>
        <patternFill>
          <bgColor rgb="FFCCFFCC"/>
        </patternFill>
      </fill>
    </dxf>
    <dxf>
      <fill>
        <patternFill>
          <bgColor rgb="FFCCFFFF"/>
        </patternFill>
      </fill>
    </dxf>
    <dxf>
      <fill>
        <patternFill>
          <bgColor rgb="FFCCFFCC"/>
        </patternFill>
      </fill>
    </dxf>
    <dxf>
      <fill>
        <patternFill>
          <bgColor rgb="FFCCFFFF"/>
        </patternFill>
      </fill>
    </dxf>
    <dxf>
      <fill>
        <patternFill>
          <bgColor rgb="FFCCFFFF"/>
        </patternFill>
      </fill>
    </dxf>
    <dxf>
      <font>
        <color rgb="FF339966"/>
      </font>
    </dxf>
    <dxf>
      <fill>
        <patternFill>
          <bgColor rgb="FFCCFFFF"/>
        </patternFill>
      </fill>
    </dxf>
    <dxf>
      <fill>
        <patternFill>
          <bgColor indexed="42"/>
        </patternFill>
      </fill>
    </dxf>
  </dxfs>
  <tableStyles count="0" defaultTableStyle="TableStyleMedium2" defaultPivotStyle="PivotStyleMedium9"/>
  <colors>
    <mruColors>
      <color rgb="FFCCFFFF"/>
      <color rgb="FF339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50</xdr:row>
      <xdr:rowOff>57150</xdr:rowOff>
    </xdr:from>
    <xdr:to>
      <xdr:col>1</xdr:col>
      <xdr:colOff>4819650</xdr:colOff>
      <xdr:row>51</xdr:row>
      <xdr:rowOff>0</xdr:rowOff>
    </xdr:to>
    <xdr:pic>
      <xdr:nvPicPr>
        <xdr:cNvPr id="2" name="Picture 8"/>
        <xdr:cNvPicPr>
          <a:picLocks noChangeAspect="1" noChangeArrowheads="1"/>
        </xdr:cNvPicPr>
      </xdr:nvPicPr>
      <xdr:blipFill>
        <a:blip xmlns:r="http://schemas.openxmlformats.org/officeDocument/2006/relationships" r:embed="rId1" cstate="print"/>
        <a:srcRect b="8054"/>
        <a:stretch>
          <a:fillRect/>
        </a:stretch>
      </xdr:blipFill>
      <xdr:spPr bwMode="auto">
        <a:xfrm>
          <a:off x="1133475" y="18307050"/>
          <a:ext cx="4648200" cy="1314450"/>
        </a:xfrm>
        <a:prstGeom prst="rect">
          <a:avLst/>
        </a:prstGeom>
        <a:noFill/>
        <a:ln w="9525">
          <a:noFill/>
          <a:miter lim="800000"/>
          <a:headEnd/>
          <a:tailEnd/>
        </a:ln>
      </xdr:spPr>
    </xdr:pic>
    <xdr:clientData/>
  </xdr:twoCellAnchor>
  <xdr:twoCellAnchor>
    <xdr:from>
      <xdr:col>1</xdr:col>
      <xdr:colOff>142875</xdr:colOff>
      <xdr:row>62</xdr:row>
      <xdr:rowOff>66675</xdr:rowOff>
    </xdr:from>
    <xdr:to>
      <xdr:col>1</xdr:col>
      <xdr:colOff>3848100</xdr:colOff>
      <xdr:row>62</xdr:row>
      <xdr:rowOff>2781300</xdr:rowOff>
    </xdr:to>
    <xdr:pic>
      <xdr:nvPicPr>
        <xdr:cNvPr id="3" name="Picture 2" descr="опенофис1"/>
        <xdr:cNvPicPr>
          <a:picLocks noChangeAspect="1" noChangeArrowheads="1"/>
        </xdr:cNvPicPr>
      </xdr:nvPicPr>
      <xdr:blipFill>
        <a:blip xmlns:r="http://schemas.openxmlformats.org/officeDocument/2006/relationships" r:embed="rId2" cstate="print"/>
        <a:srcRect/>
        <a:stretch>
          <a:fillRect/>
        </a:stretch>
      </xdr:blipFill>
      <xdr:spPr bwMode="auto">
        <a:xfrm>
          <a:off x="1104900" y="26984325"/>
          <a:ext cx="3705225" cy="2714625"/>
        </a:xfrm>
        <a:prstGeom prst="rect">
          <a:avLst/>
        </a:prstGeom>
        <a:noFill/>
        <a:ln w="9525">
          <a:noFill/>
          <a:miter lim="800000"/>
          <a:headEnd/>
          <a:tailEnd/>
        </a:ln>
      </xdr:spPr>
    </xdr:pic>
    <xdr:clientData/>
  </xdr:twoCellAnchor>
  <xdr:twoCellAnchor>
    <xdr:from>
      <xdr:col>1</xdr:col>
      <xdr:colOff>19050</xdr:colOff>
      <xdr:row>66</xdr:row>
      <xdr:rowOff>38100</xdr:rowOff>
    </xdr:from>
    <xdr:to>
      <xdr:col>1</xdr:col>
      <xdr:colOff>4619625</xdr:colOff>
      <xdr:row>66</xdr:row>
      <xdr:rowOff>1524000</xdr:rowOff>
    </xdr:to>
    <xdr:pic>
      <xdr:nvPicPr>
        <xdr:cNvPr id="4" name="Picture 3" descr="опенофис2"/>
        <xdr:cNvPicPr>
          <a:picLocks noChangeAspect="1" noChangeArrowheads="1"/>
        </xdr:cNvPicPr>
      </xdr:nvPicPr>
      <xdr:blipFill>
        <a:blip xmlns:r="http://schemas.openxmlformats.org/officeDocument/2006/relationships" r:embed="rId3" cstate="print"/>
        <a:srcRect/>
        <a:stretch>
          <a:fillRect/>
        </a:stretch>
      </xdr:blipFill>
      <xdr:spPr bwMode="auto">
        <a:xfrm>
          <a:off x="981075" y="31251525"/>
          <a:ext cx="4600575" cy="1485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topLeftCell="A13" workbookViewId="0">
      <selection activeCell="A3" sqref="A3"/>
    </sheetView>
  </sheetViews>
  <sheetFormatPr defaultRowHeight="15" x14ac:dyDescent="0.25"/>
  <cols>
    <col min="1" max="1" width="14.42578125" customWidth="1"/>
    <col min="2" max="2" width="73" customWidth="1"/>
    <col min="3" max="4" width="4.42578125" customWidth="1"/>
    <col min="5" max="10" width="8.5703125" customWidth="1"/>
    <col min="257" max="257" width="14.42578125" customWidth="1"/>
    <col min="258" max="258" width="73" customWidth="1"/>
    <col min="259" max="260" width="4.42578125" customWidth="1"/>
    <col min="261" max="266" width="8.5703125" customWidth="1"/>
    <col min="513" max="513" width="14.42578125" customWidth="1"/>
    <col min="514" max="514" width="73" customWidth="1"/>
    <col min="515" max="516" width="4.42578125" customWidth="1"/>
    <col min="517" max="522" width="8.5703125" customWidth="1"/>
    <col min="769" max="769" width="14.42578125" customWidth="1"/>
    <col min="770" max="770" width="73" customWidth="1"/>
    <col min="771" max="772" width="4.42578125" customWidth="1"/>
    <col min="773" max="778" width="8.5703125" customWidth="1"/>
    <col min="1025" max="1025" width="14.42578125" customWidth="1"/>
    <col min="1026" max="1026" width="73" customWidth="1"/>
    <col min="1027" max="1028" width="4.42578125" customWidth="1"/>
    <col min="1029" max="1034" width="8.5703125" customWidth="1"/>
    <col min="1281" max="1281" width="14.42578125" customWidth="1"/>
    <col min="1282" max="1282" width="73" customWidth="1"/>
    <col min="1283" max="1284" width="4.42578125" customWidth="1"/>
    <col min="1285" max="1290" width="8.5703125" customWidth="1"/>
    <col min="1537" max="1537" width="14.42578125" customWidth="1"/>
    <col min="1538" max="1538" width="73" customWidth="1"/>
    <col min="1539" max="1540" width="4.42578125" customWidth="1"/>
    <col min="1541" max="1546" width="8.5703125" customWidth="1"/>
    <col min="1793" max="1793" width="14.42578125" customWidth="1"/>
    <col min="1794" max="1794" width="73" customWidth="1"/>
    <col min="1795" max="1796" width="4.42578125" customWidth="1"/>
    <col min="1797" max="1802" width="8.5703125" customWidth="1"/>
    <col min="2049" max="2049" width="14.42578125" customWidth="1"/>
    <col min="2050" max="2050" width="73" customWidth="1"/>
    <col min="2051" max="2052" width="4.42578125" customWidth="1"/>
    <col min="2053" max="2058" width="8.5703125" customWidth="1"/>
    <col min="2305" max="2305" width="14.42578125" customWidth="1"/>
    <col min="2306" max="2306" width="73" customWidth="1"/>
    <col min="2307" max="2308" width="4.42578125" customWidth="1"/>
    <col min="2309" max="2314" width="8.5703125" customWidth="1"/>
    <col min="2561" max="2561" width="14.42578125" customWidth="1"/>
    <col min="2562" max="2562" width="73" customWidth="1"/>
    <col min="2563" max="2564" width="4.42578125" customWidth="1"/>
    <col min="2565" max="2570" width="8.5703125" customWidth="1"/>
    <col min="2817" max="2817" width="14.42578125" customWidth="1"/>
    <col min="2818" max="2818" width="73" customWidth="1"/>
    <col min="2819" max="2820" width="4.42578125" customWidth="1"/>
    <col min="2821" max="2826" width="8.5703125" customWidth="1"/>
    <col min="3073" max="3073" width="14.42578125" customWidth="1"/>
    <col min="3074" max="3074" width="73" customWidth="1"/>
    <col min="3075" max="3076" width="4.42578125" customWidth="1"/>
    <col min="3077" max="3082" width="8.5703125" customWidth="1"/>
    <col min="3329" max="3329" width="14.42578125" customWidth="1"/>
    <col min="3330" max="3330" width="73" customWidth="1"/>
    <col min="3331" max="3332" width="4.42578125" customWidth="1"/>
    <col min="3333" max="3338" width="8.5703125" customWidth="1"/>
    <col min="3585" max="3585" width="14.42578125" customWidth="1"/>
    <col min="3586" max="3586" width="73" customWidth="1"/>
    <col min="3587" max="3588" width="4.42578125" customWidth="1"/>
    <col min="3589" max="3594" width="8.5703125" customWidth="1"/>
    <col min="3841" max="3841" width="14.42578125" customWidth="1"/>
    <col min="3842" max="3842" width="73" customWidth="1"/>
    <col min="3843" max="3844" width="4.42578125" customWidth="1"/>
    <col min="3845" max="3850" width="8.5703125" customWidth="1"/>
    <col min="4097" max="4097" width="14.42578125" customWidth="1"/>
    <col min="4098" max="4098" width="73" customWidth="1"/>
    <col min="4099" max="4100" width="4.42578125" customWidth="1"/>
    <col min="4101" max="4106" width="8.5703125" customWidth="1"/>
    <col min="4353" max="4353" width="14.42578125" customWidth="1"/>
    <col min="4354" max="4354" width="73" customWidth="1"/>
    <col min="4355" max="4356" width="4.42578125" customWidth="1"/>
    <col min="4357" max="4362" width="8.5703125" customWidth="1"/>
    <col min="4609" max="4609" width="14.42578125" customWidth="1"/>
    <col min="4610" max="4610" width="73" customWidth="1"/>
    <col min="4611" max="4612" width="4.42578125" customWidth="1"/>
    <col min="4613" max="4618" width="8.5703125" customWidth="1"/>
    <col min="4865" max="4865" width="14.42578125" customWidth="1"/>
    <col min="4866" max="4866" width="73" customWidth="1"/>
    <col min="4867" max="4868" width="4.42578125" customWidth="1"/>
    <col min="4869" max="4874" width="8.5703125" customWidth="1"/>
    <col min="5121" max="5121" width="14.42578125" customWidth="1"/>
    <col min="5122" max="5122" width="73" customWidth="1"/>
    <col min="5123" max="5124" width="4.42578125" customWidth="1"/>
    <col min="5125" max="5130" width="8.5703125" customWidth="1"/>
    <col min="5377" max="5377" width="14.42578125" customWidth="1"/>
    <col min="5378" max="5378" width="73" customWidth="1"/>
    <col min="5379" max="5380" width="4.42578125" customWidth="1"/>
    <col min="5381" max="5386" width="8.5703125" customWidth="1"/>
    <col min="5633" max="5633" width="14.42578125" customWidth="1"/>
    <col min="5634" max="5634" width="73" customWidth="1"/>
    <col min="5635" max="5636" width="4.42578125" customWidth="1"/>
    <col min="5637" max="5642" width="8.5703125" customWidth="1"/>
    <col min="5889" max="5889" width="14.42578125" customWidth="1"/>
    <col min="5890" max="5890" width="73" customWidth="1"/>
    <col min="5891" max="5892" width="4.42578125" customWidth="1"/>
    <col min="5893" max="5898" width="8.5703125" customWidth="1"/>
    <col min="6145" max="6145" width="14.42578125" customWidth="1"/>
    <col min="6146" max="6146" width="73" customWidth="1"/>
    <col min="6147" max="6148" width="4.42578125" customWidth="1"/>
    <col min="6149" max="6154" width="8.5703125" customWidth="1"/>
    <col min="6401" max="6401" width="14.42578125" customWidth="1"/>
    <col min="6402" max="6402" width="73" customWidth="1"/>
    <col min="6403" max="6404" width="4.42578125" customWidth="1"/>
    <col min="6405" max="6410" width="8.5703125" customWidth="1"/>
    <col min="6657" max="6657" width="14.42578125" customWidth="1"/>
    <col min="6658" max="6658" width="73" customWidth="1"/>
    <col min="6659" max="6660" width="4.42578125" customWidth="1"/>
    <col min="6661" max="6666" width="8.5703125" customWidth="1"/>
    <col min="6913" max="6913" width="14.42578125" customWidth="1"/>
    <col min="6914" max="6914" width="73" customWidth="1"/>
    <col min="6915" max="6916" width="4.42578125" customWidth="1"/>
    <col min="6917" max="6922" width="8.5703125" customWidth="1"/>
    <col min="7169" max="7169" width="14.42578125" customWidth="1"/>
    <col min="7170" max="7170" width="73" customWidth="1"/>
    <col min="7171" max="7172" width="4.42578125" customWidth="1"/>
    <col min="7173" max="7178" width="8.5703125" customWidth="1"/>
    <col min="7425" max="7425" width="14.42578125" customWidth="1"/>
    <col min="7426" max="7426" width="73" customWidth="1"/>
    <col min="7427" max="7428" width="4.42578125" customWidth="1"/>
    <col min="7429" max="7434" width="8.5703125" customWidth="1"/>
    <col min="7681" max="7681" width="14.42578125" customWidth="1"/>
    <col min="7682" max="7682" width="73" customWidth="1"/>
    <col min="7683" max="7684" width="4.42578125" customWidth="1"/>
    <col min="7685" max="7690" width="8.5703125" customWidth="1"/>
    <col min="7937" max="7937" width="14.42578125" customWidth="1"/>
    <col min="7938" max="7938" width="73" customWidth="1"/>
    <col min="7939" max="7940" width="4.42578125" customWidth="1"/>
    <col min="7941" max="7946" width="8.5703125" customWidth="1"/>
    <col min="8193" max="8193" width="14.42578125" customWidth="1"/>
    <col min="8194" max="8194" width="73" customWidth="1"/>
    <col min="8195" max="8196" width="4.42578125" customWidth="1"/>
    <col min="8197" max="8202" width="8.5703125" customWidth="1"/>
    <col min="8449" max="8449" width="14.42578125" customWidth="1"/>
    <col min="8450" max="8450" width="73" customWidth="1"/>
    <col min="8451" max="8452" width="4.42578125" customWidth="1"/>
    <col min="8453" max="8458" width="8.5703125" customWidth="1"/>
    <col min="8705" max="8705" width="14.42578125" customWidth="1"/>
    <col min="8706" max="8706" width="73" customWidth="1"/>
    <col min="8707" max="8708" width="4.42578125" customWidth="1"/>
    <col min="8709" max="8714" width="8.5703125" customWidth="1"/>
    <col min="8961" max="8961" width="14.42578125" customWidth="1"/>
    <col min="8962" max="8962" width="73" customWidth="1"/>
    <col min="8963" max="8964" width="4.42578125" customWidth="1"/>
    <col min="8965" max="8970" width="8.5703125" customWidth="1"/>
    <col min="9217" max="9217" width="14.42578125" customWidth="1"/>
    <col min="9218" max="9218" width="73" customWidth="1"/>
    <col min="9219" max="9220" width="4.42578125" customWidth="1"/>
    <col min="9221" max="9226" width="8.5703125" customWidth="1"/>
    <col min="9473" max="9473" width="14.42578125" customWidth="1"/>
    <col min="9474" max="9474" width="73" customWidth="1"/>
    <col min="9475" max="9476" width="4.42578125" customWidth="1"/>
    <col min="9477" max="9482" width="8.5703125" customWidth="1"/>
    <col min="9729" max="9729" width="14.42578125" customWidth="1"/>
    <col min="9730" max="9730" width="73" customWidth="1"/>
    <col min="9731" max="9732" width="4.42578125" customWidth="1"/>
    <col min="9733" max="9738" width="8.5703125" customWidth="1"/>
    <col min="9985" max="9985" width="14.42578125" customWidth="1"/>
    <col min="9986" max="9986" width="73" customWidth="1"/>
    <col min="9987" max="9988" width="4.42578125" customWidth="1"/>
    <col min="9989" max="9994" width="8.5703125" customWidth="1"/>
    <col min="10241" max="10241" width="14.42578125" customWidth="1"/>
    <col min="10242" max="10242" width="73" customWidth="1"/>
    <col min="10243" max="10244" width="4.42578125" customWidth="1"/>
    <col min="10245" max="10250" width="8.5703125" customWidth="1"/>
    <col min="10497" max="10497" width="14.42578125" customWidth="1"/>
    <col min="10498" max="10498" width="73" customWidth="1"/>
    <col min="10499" max="10500" width="4.42578125" customWidth="1"/>
    <col min="10501" max="10506" width="8.5703125" customWidth="1"/>
    <col min="10753" max="10753" width="14.42578125" customWidth="1"/>
    <col min="10754" max="10754" width="73" customWidth="1"/>
    <col min="10755" max="10756" width="4.42578125" customWidth="1"/>
    <col min="10757" max="10762" width="8.5703125" customWidth="1"/>
    <col min="11009" max="11009" width="14.42578125" customWidth="1"/>
    <col min="11010" max="11010" width="73" customWidth="1"/>
    <col min="11011" max="11012" width="4.42578125" customWidth="1"/>
    <col min="11013" max="11018" width="8.5703125" customWidth="1"/>
    <col min="11265" max="11265" width="14.42578125" customWidth="1"/>
    <col min="11266" max="11266" width="73" customWidth="1"/>
    <col min="11267" max="11268" width="4.42578125" customWidth="1"/>
    <col min="11269" max="11274" width="8.5703125" customWidth="1"/>
    <col min="11521" max="11521" width="14.42578125" customWidth="1"/>
    <col min="11522" max="11522" width="73" customWidth="1"/>
    <col min="11523" max="11524" width="4.42578125" customWidth="1"/>
    <col min="11525" max="11530" width="8.5703125" customWidth="1"/>
    <col min="11777" max="11777" width="14.42578125" customWidth="1"/>
    <col min="11778" max="11778" width="73" customWidth="1"/>
    <col min="11779" max="11780" width="4.42578125" customWidth="1"/>
    <col min="11781" max="11786" width="8.5703125" customWidth="1"/>
    <col min="12033" max="12033" width="14.42578125" customWidth="1"/>
    <col min="12034" max="12034" width="73" customWidth="1"/>
    <col min="12035" max="12036" width="4.42578125" customWidth="1"/>
    <col min="12037" max="12042" width="8.5703125" customWidth="1"/>
    <col min="12289" max="12289" width="14.42578125" customWidth="1"/>
    <col min="12290" max="12290" width="73" customWidth="1"/>
    <col min="12291" max="12292" width="4.42578125" customWidth="1"/>
    <col min="12293" max="12298" width="8.5703125" customWidth="1"/>
    <col min="12545" max="12545" width="14.42578125" customWidth="1"/>
    <col min="12546" max="12546" width="73" customWidth="1"/>
    <col min="12547" max="12548" width="4.42578125" customWidth="1"/>
    <col min="12549" max="12554" width="8.5703125" customWidth="1"/>
    <col min="12801" max="12801" width="14.42578125" customWidth="1"/>
    <col min="12802" max="12802" width="73" customWidth="1"/>
    <col min="12803" max="12804" width="4.42578125" customWidth="1"/>
    <col min="12805" max="12810" width="8.5703125" customWidth="1"/>
    <col min="13057" max="13057" width="14.42578125" customWidth="1"/>
    <col min="13058" max="13058" width="73" customWidth="1"/>
    <col min="13059" max="13060" width="4.42578125" customWidth="1"/>
    <col min="13061" max="13066" width="8.5703125" customWidth="1"/>
    <col min="13313" max="13313" width="14.42578125" customWidth="1"/>
    <col min="13314" max="13314" width="73" customWidth="1"/>
    <col min="13315" max="13316" width="4.42578125" customWidth="1"/>
    <col min="13317" max="13322" width="8.5703125" customWidth="1"/>
    <col min="13569" max="13569" width="14.42578125" customWidth="1"/>
    <col min="13570" max="13570" width="73" customWidth="1"/>
    <col min="13571" max="13572" width="4.42578125" customWidth="1"/>
    <col min="13573" max="13578" width="8.5703125" customWidth="1"/>
    <col min="13825" max="13825" width="14.42578125" customWidth="1"/>
    <col min="13826" max="13826" width="73" customWidth="1"/>
    <col min="13827" max="13828" width="4.42578125" customWidth="1"/>
    <col min="13829" max="13834" width="8.5703125" customWidth="1"/>
    <col min="14081" max="14081" width="14.42578125" customWidth="1"/>
    <col min="14082" max="14082" width="73" customWidth="1"/>
    <col min="14083" max="14084" width="4.42578125" customWidth="1"/>
    <col min="14085" max="14090" width="8.5703125" customWidth="1"/>
    <col min="14337" max="14337" width="14.42578125" customWidth="1"/>
    <col min="14338" max="14338" width="73" customWidth="1"/>
    <col min="14339" max="14340" width="4.42578125" customWidth="1"/>
    <col min="14341" max="14346" width="8.5703125" customWidth="1"/>
    <col min="14593" max="14593" width="14.42578125" customWidth="1"/>
    <col min="14594" max="14594" width="73" customWidth="1"/>
    <col min="14595" max="14596" width="4.42578125" customWidth="1"/>
    <col min="14597" max="14602" width="8.5703125" customWidth="1"/>
    <col min="14849" max="14849" width="14.42578125" customWidth="1"/>
    <col min="14850" max="14850" width="73" customWidth="1"/>
    <col min="14851" max="14852" width="4.42578125" customWidth="1"/>
    <col min="14853" max="14858" width="8.5703125" customWidth="1"/>
    <col min="15105" max="15105" width="14.42578125" customWidth="1"/>
    <col min="15106" max="15106" width="73" customWidth="1"/>
    <col min="15107" max="15108" width="4.42578125" customWidth="1"/>
    <col min="15109" max="15114" width="8.5703125" customWidth="1"/>
    <col min="15361" max="15361" width="14.42578125" customWidth="1"/>
    <col min="15362" max="15362" width="73" customWidth="1"/>
    <col min="15363" max="15364" width="4.42578125" customWidth="1"/>
    <col min="15365" max="15370" width="8.5703125" customWidth="1"/>
    <col min="15617" max="15617" width="14.42578125" customWidth="1"/>
    <col min="15618" max="15618" width="73" customWidth="1"/>
    <col min="15619" max="15620" width="4.42578125" customWidth="1"/>
    <col min="15621" max="15626" width="8.5703125" customWidth="1"/>
    <col min="15873" max="15873" width="14.42578125" customWidth="1"/>
    <col min="15874" max="15874" width="73" customWidth="1"/>
    <col min="15875" max="15876" width="4.42578125" customWidth="1"/>
    <col min="15877" max="15882" width="8.5703125" customWidth="1"/>
    <col min="16129" max="16129" width="14.42578125" customWidth="1"/>
    <col min="16130" max="16130" width="73" customWidth="1"/>
    <col min="16131" max="16132" width="4.42578125" customWidth="1"/>
    <col min="16133" max="16138" width="8.5703125" customWidth="1"/>
  </cols>
  <sheetData>
    <row r="1" spans="1:4" s="46" customFormat="1" ht="22.9" customHeight="1" x14ac:dyDescent="0.25">
      <c r="A1" s="76"/>
      <c r="B1" s="77"/>
    </row>
    <row r="2" spans="1:4" ht="25.5" customHeight="1" x14ac:dyDescent="0.25">
      <c r="A2" s="78" t="s">
        <v>364</v>
      </c>
      <c r="B2" s="78"/>
      <c r="C2" s="4"/>
    </row>
    <row r="3" spans="1:4" ht="20.25" customHeight="1" x14ac:dyDescent="0.25">
      <c r="A3" s="45" t="s">
        <v>233</v>
      </c>
      <c r="B3" s="26" t="s">
        <v>16</v>
      </c>
      <c r="C3" s="27"/>
    </row>
    <row r="4" spans="1:4" ht="43.5" customHeight="1" x14ac:dyDescent="0.25">
      <c r="A4" s="79" t="s">
        <v>17</v>
      </c>
      <c r="B4" s="79"/>
      <c r="C4" s="11"/>
    </row>
    <row r="5" spans="1:4" ht="18" x14ac:dyDescent="0.25">
      <c r="A5" s="22" t="s">
        <v>18</v>
      </c>
      <c r="B5" s="13"/>
      <c r="C5" s="4"/>
    </row>
    <row r="6" spans="1:4" ht="29.25" thickBot="1" x14ac:dyDescent="0.3">
      <c r="A6" s="18" t="s">
        <v>19</v>
      </c>
      <c r="B6" s="16" t="s">
        <v>234</v>
      </c>
      <c r="C6" s="5"/>
    </row>
    <row r="7" spans="1:4" s="47" customFormat="1" ht="44.1" customHeight="1" x14ac:dyDescent="0.25">
      <c r="A7" s="18" t="s">
        <v>20</v>
      </c>
      <c r="B7" s="28" t="s">
        <v>21</v>
      </c>
      <c r="C7" s="6"/>
    </row>
    <row r="8" spans="1:4" ht="29.85" customHeight="1" x14ac:dyDescent="0.25">
      <c r="A8" s="18" t="s">
        <v>22</v>
      </c>
      <c r="B8" s="29" t="s">
        <v>23</v>
      </c>
      <c r="C8" s="7"/>
    </row>
    <row r="9" spans="1:4" ht="28.9" customHeight="1" thickBot="1" x14ac:dyDescent="0.3">
      <c r="A9" s="18" t="s">
        <v>24</v>
      </c>
      <c r="B9" s="30" t="s">
        <v>25</v>
      </c>
      <c r="C9" s="7"/>
    </row>
    <row r="10" spans="1:4" ht="87.75" x14ac:dyDescent="0.25">
      <c r="A10" s="18" t="s">
        <v>26</v>
      </c>
      <c r="B10" s="48" t="s">
        <v>27</v>
      </c>
      <c r="C10" s="7"/>
    </row>
    <row r="11" spans="1:4" ht="43.5" x14ac:dyDescent="0.25">
      <c r="A11" s="18" t="s">
        <v>28</v>
      </c>
      <c r="B11" s="11" t="s">
        <v>29</v>
      </c>
      <c r="C11" s="7"/>
    </row>
    <row r="12" spans="1:4" ht="43.5" x14ac:dyDescent="0.25">
      <c r="A12" s="18" t="s">
        <v>30</v>
      </c>
      <c r="B12" s="11" t="s">
        <v>31</v>
      </c>
      <c r="C12" s="7"/>
    </row>
    <row r="13" spans="1:4" ht="15.75" x14ac:dyDescent="0.25">
      <c r="A13" s="22" t="s">
        <v>32</v>
      </c>
      <c r="B13" s="6"/>
      <c r="C13" s="6"/>
    </row>
    <row r="14" spans="1:4" ht="32.25" customHeight="1" x14ac:dyDescent="0.25">
      <c r="A14" s="14" t="s">
        <v>33</v>
      </c>
      <c r="B14" s="16" t="s">
        <v>34</v>
      </c>
      <c r="C14" s="4"/>
    </row>
    <row r="15" spans="1:4" ht="46.5" customHeight="1" x14ac:dyDescent="0.25">
      <c r="A15" s="14" t="s">
        <v>35</v>
      </c>
      <c r="B15" s="16" t="s">
        <v>36</v>
      </c>
      <c r="C15" s="23"/>
      <c r="D15" s="49"/>
    </row>
    <row r="16" spans="1:4" ht="28.5" x14ac:dyDescent="0.25">
      <c r="A16" s="14" t="s">
        <v>37</v>
      </c>
      <c r="B16" s="16" t="s">
        <v>38</v>
      </c>
      <c r="C16" s="4"/>
    </row>
    <row r="17" spans="1:4" ht="57" x14ac:dyDescent="0.25">
      <c r="A17" s="14" t="s">
        <v>39</v>
      </c>
      <c r="B17" s="16" t="s">
        <v>40</v>
      </c>
      <c r="C17" s="80"/>
      <c r="D17" s="81"/>
    </row>
    <row r="18" spans="1:4" ht="28.5" x14ac:dyDescent="0.25">
      <c r="A18" s="14" t="s">
        <v>41</v>
      </c>
      <c r="B18" s="17" t="s">
        <v>42</v>
      </c>
      <c r="C18" s="4"/>
    </row>
    <row r="19" spans="1:4" ht="58.5" x14ac:dyDescent="0.25">
      <c r="A19" s="14" t="s">
        <v>43</v>
      </c>
      <c r="B19" s="15" t="s">
        <v>44</v>
      </c>
      <c r="C19" s="4"/>
    </row>
    <row r="20" spans="1:4" ht="88.5" customHeight="1" x14ac:dyDescent="0.25">
      <c r="A20" s="14" t="s">
        <v>45</v>
      </c>
      <c r="B20" s="16" t="s">
        <v>46</v>
      </c>
      <c r="C20" s="4"/>
    </row>
    <row r="21" spans="1:4" ht="49.7" customHeight="1" x14ac:dyDescent="0.25">
      <c r="A21" s="14" t="s">
        <v>47</v>
      </c>
      <c r="B21" s="12" t="s">
        <v>48</v>
      </c>
      <c r="C21" s="4"/>
    </row>
    <row r="22" spans="1:4" ht="43.5" x14ac:dyDescent="0.25">
      <c r="A22" s="14" t="s">
        <v>49</v>
      </c>
      <c r="B22" s="11" t="s">
        <v>50</v>
      </c>
      <c r="C22" s="4"/>
    </row>
    <row r="23" spans="1:4" ht="18" x14ac:dyDescent="0.25">
      <c r="A23" s="24" t="s">
        <v>51</v>
      </c>
      <c r="B23" s="12"/>
      <c r="C23" s="4"/>
    </row>
    <row r="24" spans="1:4" ht="18" x14ac:dyDescent="0.25">
      <c r="A24" s="22" t="s">
        <v>52</v>
      </c>
      <c r="B24" s="12"/>
      <c r="C24" s="4"/>
    </row>
    <row r="25" spans="1:4" ht="42.75" x14ac:dyDescent="0.25">
      <c r="B25" s="12" t="s">
        <v>53</v>
      </c>
      <c r="C25" s="4"/>
    </row>
    <row r="26" spans="1:4" ht="28.5" x14ac:dyDescent="0.25">
      <c r="A26" s="14" t="s">
        <v>54</v>
      </c>
      <c r="B26" s="12" t="s">
        <v>55</v>
      </c>
      <c r="C26" s="4"/>
    </row>
    <row r="27" spans="1:4" ht="28.5" x14ac:dyDescent="0.25">
      <c r="A27" s="14" t="s">
        <v>56</v>
      </c>
      <c r="B27" s="12" t="s">
        <v>235</v>
      </c>
      <c r="C27" s="4"/>
    </row>
    <row r="28" spans="1:4" ht="50.25" customHeight="1" x14ac:dyDescent="0.25">
      <c r="A28" s="14" t="s">
        <v>57</v>
      </c>
      <c r="B28" s="12" t="s">
        <v>58</v>
      </c>
      <c r="C28" s="4"/>
    </row>
    <row r="29" spans="1:4" ht="18" x14ac:dyDescent="0.25">
      <c r="A29" s="22" t="s">
        <v>236</v>
      </c>
      <c r="B29" s="9"/>
      <c r="C29" s="4"/>
    </row>
    <row r="30" spans="1:4" ht="33" customHeight="1" x14ac:dyDescent="0.25">
      <c r="A30" s="14" t="s">
        <v>59</v>
      </c>
      <c r="B30" s="16" t="s">
        <v>238</v>
      </c>
      <c r="C30" s="4"/>
    </row>
    <row r="31" spans="1:4" ht="42.75" x14ac:dyDescent="0.25">
      <c r="A31" s="14" t="s">
        <v>60</v>
      </c>
      <c r="B31" s="16" t="s">
        <v>237</v>
      </c>
      <c r="C31" s="4"/>
    </row>
    <row r="32" spans="1:4" ht="42.75" x14ac:dyDescent="0.25">
      <c r="A32" s="14" t="s">
        <v>61</v>
      </c>
      <c r="B32" s="16" t="s">
        <v>310</v>
      </c>
      <c r="C32" s="4"/>
    </row>
    <row r="33" spans="1:3" ht="85.5" x14ac:dyDescent="0.25">
      <c r="A33" s="14" t="s">
        <v>307</v>
      </c>
      <c r="B33" s="16" t="s">
        <v>406</v>
      </c>
      <c r="C33" s="4"/>
    </row>
    <row r="34" spans="1:3" ht="57" x14ac:dyDescent="0.25">
      <c r="A34" s="14" t="s">
        <v>309</v>
      </c>
      <c r="B34" s="16" t="s">
        <v>357</v>
      </c>
      <c r="C34" s="4"/>
    </row>
    <row r="35" spans="1:3" ht="57" x14ac:dyDescent="0.25">
      <c r="A35" s="14" t="s">
        <v>393</v>
      </c>
      <c r="B35" s="16" t="s">
        <v>392</v>
      </c>
      <c r="C35" s="4"/>
    </row>
    <row r="36" spans="1:3" ht="71.25" x14ac:dyDescent="0.25">
      <c r="A36" s="14" t="s">
        <v>394</v>
      </c>
      <c r="B36" s="16" t="s">
        <v>358</v>
      </c>
      <c r="C36" s="4"/>
    </row>
    <row r="37" spans="1:3" ht="28.5" x14ac:dyDescent="0.25">
      <c r="A37" s="14" t="s">
        <v>395</v>
      </c>
      <c r="B37" s="16" t="s">
        <v>360</v>
      </c>
      <c r="C37" s="4"/>
    </row>
    <row r="38" spans="1:3" ht="28.5" x14ac:dyDescent="0.25">
      <c r="A38" s="14" t="s">
        <v>396</v>
      </c>
      <c r="B38" s="16" t="s">
        <v>361</v>
      </c>
      <c r="C38" s="4"/>
    </row>
    <row r="39" spans="1:3" ht="18" x14ac:dyDescent="0.25">
      <c r="A39" s="14" t="s">
        <v>397</v>
      </c>
      <c r="B39" s="16" t="s">
        <v>362</v>
      </c>
      <c r="C39" s="4"/>
    </row>
    <row r="40" spans="1:3" ht="36" customHeight="1" x14ac:dyDescent="0.25">
      <c r="A40" s="14" t="s">
        <v>398</v>
      </c>
      <c r="B40" s="16" t="s">
        <v>363</v>
      </c>
      <c r="C40" s="4"/>
    </row>
    <row r="41" spans="1:3" ht="99.75" x14ac:dyDescent="0.25">
      <c r="A41" s="14" t="s">
        <v>399</v>
      </c>
      <c r="B41" s="16" t="s">
        <v>405</v>
      </c>
      <c r="C41" s="4"/>
    </row>
    <row r="42" spans="1:3" ht="71.25" x14ac:dyDescent="0.25">
      <c r="A42" s="14" t="s">
        <v>400</v>
      </c>
      <c r="B42" s="16" t="s">
        <v>404</v>
      </c>
      <c r="C42" s="4"/>
    </row>
    <row r="43" spans="1:3" ht="71.25" x14ac:dyDescent="0.25">
      <c r="A43" s="14" t="s">
        <v>401</v>
      </c>
      <c r="B43" s="16" t="s">
        <v>359</v>
      </c>
      <c r="C43" s="4"/>
    </row>
    <row r="44" spans="1:3" ht="18" x14ac:dyDescent="0.25">
      <c r="A44" s="24" t="s">
        <v>62</v>
      </c>
      <c r="B44" s="12"/>
      <c r="C44" s="4"/>
    </row>
    <row r="45" spans="1:3" ht="18" x14ac:dyDescent="0.25">
      <c r="A45" s="22" t="s">
        <v>308</v>
      </c>
      <c r="B45" s="9"/>
      <c r="C45" s="4"/>
    </row>
    <row r="46" spans="1:3" ht="60" x14ac:dyDescent="0.25">
      <c r="A46" s="31" t="s">
        <v>63</v>
      </c>
      <c r="B46" s="32" t="s">
        <v>64</v>
      </c>
      <c r="C46" s="5"/>
    </row>
    <row r="47" spans="1:3" ht="18" x14ac:dyDescent="0.25">
      <c r="A47" s="31" t="s">
        <v>65</v>
      </c>
      <c r="B47" s="33" t="s">
        <v>66</v>
      </c>
      <c r="C47" s="5"/>
    </row>
    <row r="48" spans="1:3" ht="28.5" x14ac:dyDescent="0.25">
      <c r="A48" s="31" t="s">
        <v>67</v>
      </c>
      <c r="B48" s="33" t="s">
        <v>68</v>
      </c>
      <c r="C48" s="4"/>
    </row>
    <row r="49" spans="1:3" ht="28.5" x14ac:dyDescent="0.25">
      <c r="A49" s="31" t="s">
        <v>69</v>
      </c>
      <c r="B49" s="34" t="s">
        <v>70</v>
      </c>
      <c r="C49" s="4"/>
    </row>
    <row r="50" spans="1:3" ht="60" customHeight="1" x14ac:dyDescent="0.25">
      <c r="A50" s="31" t="s">
        <v>71</v>
      </c>
      <c r="B50" s="33" t="s">
        <v>72</v>
      </c>
      <c r="C50" s="4"/>
    </row>
    <row r="51" spans="1:3" ht="108" customHeight="1" x14ac:dyDescent="0.25">
      <c r="A51" s="31"/>
      <c r="B51" s="35"/>
      <c r="C51" s="4"/>
    </row>
    <row r="52" spans="1:3" ht="42.75" x14ac:dyDescent="0.25">
      <c r="A52" s="31" t="s">
        <v>73</v>
      </c>
      <c r="B52" s="33" t="s">
        <v>74</v>
      </c>
      <c r="C52" s="4"/>
    </row>
    <row r="53" spans="1:3" ht="18" x14ac:dyDescent="0.25">
      <c r="A53" s="31" t="s">
        <v>75</v>
      </c>
      <c r="B53" s="33" t="s">
        <v>76</v>
      </c>
      <c r="C53" s="4"/>
    </row>
    <row r="54" spans="1:3" ht="28.5" x14ac:dyDescent="0.25">
      <c r="A54" s="31" t="s">
        <v>77</v>
      </c>
      <c r="B54" s="33" t="s">
        <v>78</v>
      </c>
      <c r="C54" s="4"/>
    </row>
    <row r="55" spans="1:3" ht="28.5" x14ac:dyDescent="0.25">
      <c r="A55" s="31" t="s">
        <v>79</v>
      </c>
      <c r="B55" s="33" t="s">
        <v>80</v>
      </c>
      <c r="C55" s="4"/>
    </row>
    <row r="56" spans="1:3" ht="28.5" x14ac:dyDescent="0.25">
      <c r="A56" s="31" t="s">
        <v>81</v>
      </c>
      <c r="B56" s="33" t="s">
        <v>82</v>
      </c>
      <c r="C56" s="4"/>
    </row>
    <row r="57" spans="1:3" ht="17.649999999999999" customHeight="1" x14ac:dyDescent="0.25">
      <c r="A57" s="22" t="s">
        <v>83</v>
      </c>
      <c r="B57" s="22"/>
      <c r="C57" s="4"/>
    </row>
    <row r="58" spans="1:3" ht="60" x14ac:dyDescent="0.25">
      <c r="A58" s="36" t="s">
        <v>84</v>
      </c>
      <c r="B58" s="32" t="s">
        <v>64</v>
      </c>
      <c r="C58" s="5"/>
    </row>
    <row r="59" spans="1:3" ht="18" x14ac:dyDescent="0.25">
      <c r="A59" s="36" t="s">
        <v>85</v>
      </c>
      <c r="B59" s="33" t="s">
        <v>66</v>
      </c>
      <c r="C59" s="5"/>
    </row>
    <row r="60" spans="1:3" ht="18" x14ac:dyDescent="0.25">
      <c r="A60" s="36" t="s">
        <v>86</v>
      </c>
      <c r="B60" s="37" t="s">
        <v>87</v>
      </c>
      <c r="C60" s="4"/>
    </row>
    <row r="61" spans="1:3" ht="28.5" x14ac:dyDescent="0.25">
      <c r="A61" s="36" t="s">
        <v>88</v>
      </c>
      <c r="B61" s="34" t="s">
        <v>70</v>
      </c>
      <c r="C61" s="4"/>
    </row>
    <row r="62" spans="1:3" ht="42.75" x14ac:dyDescent="0.25">
      <c r="A62" s="36" t="s">
        <v>89</v>
      </c>
      <c r="B62" s="37" t="s">
        <v>90</v>
      </c>
      <c r="C62" s="4"/>
    </row>
    <row r="63" spans="1:3" ht="224.45" customHeight="1" x14ac:dyDescent="0.25">
      <c r="A63" s="38"/>
      <c r="B63" s="39"/>
      <c r="C63" s="4"/>
    </row>
    <row r="64" spans="1:3" ht="42.75" x14ac:dyDescent="0.25">
      <c r="A64" s="36" t="s">
        <v>91</v>
      </c>
      <c r="B64" s="33" t="s">
        <v>92</v>
      </c>
      <c r="C64" s="4"/>
    </row>
    <row r="65" spans="1:3" ht="28.5" x14ac:dyDescent="0.25">
      <c r="A65" s="36" t="s">
        <v>93</v>
      </c>
      <c r="B65" s="34" t="s">
        <v>94</v>
      </c>
      <c r="C65" s="4"/>
    </row>
    <row r="66" spans="1:3" ht="42.75" x14ac:dyDescent="0.25">
      <c r="A66" s="36" t="s">
        <v>95</v>
      </c>
      <c r="B66" s="34" t="s">
        <v>96</v>
      </c>
      <c r="C66" s="4"/>
    </row>
    <row r="67" spans="1:3" ht="122.25" customHeight="1" x14ac:dyDescent="0.25">
      <c r="A67" s="36"/>
      <c r="B67" s="40"/>
      <c r="C67" s="4"/>
    </row>
    <row r="68" spans="1:3" ht="28.5" x14ac:dyDescent="0.25">
      <c r="A68" s="36" t="s">
        <v>97</v>
      </c>
      <c r="B68" s="34" t="s">
        <v>98</v>
      </c>
      <c r="C68" s="4"/>
    </row>
    <row r="69" spans="1:3" ht="18" x14ac:dyDescent="0.25">
      <c r="A69" s="41" t="s">
        <v>99</v>
      </c>
      <c r="B69" s="34"/>
      <c r="C69" s="4"/>
    </row>
    <row r="70" spans="1:3" ht="43.5" x14ac:dyDescent="0.25">
      <c r="A70" s="19" t="s">
        <v>100</v>
      </c>
      <c r="B70" s="11" t="s">
        <v>101</v>
      </c>
      <c r="C70" s="4"/>
    </row>
    <row r="71" spans="1:3" ht="28.5" x14ac:dyDescent="0.25">
      <c r="A71" s="19" t="s">
        <v>102</v>
      </c>
      <c r="B71" s="33" t="s">
        <v>103</v>
      </c>
      <c r="C71" s="4"/>
    </row>
    <row r="72" spans="1:3" ht="18" x14ac:dyDescent="0.25">
      <c r="A72" s="19" t="s">
        <v>104</v>
      </c>
      <c r="B72" s="33" t="s">
        <v>105</v>
      </c>
      <c r="C72" s="4"/>
    </row>
    <row r="73" spans="1:3" ht="57.75" x14ac:dyDescent="0.25">
      <c r="A73" s="19" t="s">
        <v>106</v>
      </c>
      <c r="B73" s="11" t="s">
        <v>107</v>
      </c>
      <c r="C73" s="4"/>
    </row>
    <row r="74" spans="1:3" ht="32.25" customHeight="1" x14ac:dyDescent="0.25">
      <c r="A74" s="19" t="s">
        <v>108</v>
      </c>
      <c r="B74" s="11" t="s">
        <v>109</v>
      </c>
      <c r="C74" s="4"/>
    </row>
    <row r="75" spans="1:3" ht="18" x14ac:dyDescent="0.25">
      <c r="A75" s="22" t="s">
        <v>110</v>
      </c>
      <c r="B75" s="22"/>
      <c r="C75" s="4"/>
    </row>
    <row r="76" spans="1:3" ht="86.25" x14ac:dyDescent="0.25">
      <c r="A76" s="19" t="s">
        <v>111</v>
      </c>
      <c r="B76" s="42" t="s">
        <v>112</v>
      </c>
      <c r="C76" s="4"/>
    </row>
    <row r="77" spans="1:3" ht="46.5" customHeight="1" x14ac:dyDescent="0.25">
      <c r="A77" s="19" t="s">
        <v>113</v>
      </c>
      <c r="B77" s="11" t="s">
        <v>239</v>
      </c>
      <c r="C77" s="4"/>
    </row>
    <row r="78" spans="1:3" ht="18" x14ac:dyDescent="0.25">
      <c r="A78" s="10"/>
      <c r="B78" s="20" t="s">
        <v>240</v>
      </c>
      <c r="C78" s="4"/>
    </row>
    <row r="79" spans="1:3" ht="18" x14ac:dyDescent="0.25">
      <c r="A79" s="8"/>
      <c r="B79" s="11" t="s">
        <v>114</v>
      </c>
      <c r="C79" s="4"/>
    </row>
    <row r="80" spans="1:3" ht="18" x14ac:dyDescent="0.25">
      <c r="A80" s="8"/>
      <c r="B80" s="21" t="s">
        <v>115</v>
      </c>
      <c r="C80" s="4"/>
    </row>
    <row r="81" spans="1:3" ht="18" x14ac:dyDescent="0.25">
      <c r="A81" s="43"/>
      <c r="B81" s="21" t="s">
        <v>116</v>
      </c>
      <c r="C81" s="4"/>
    </row>
    <row r="82" spans="1:3" ht="29.25" x14ac:dyDescent="0.25">
      <c r="A82" s="10"/>
      <c r="B82" s="21" t="s">
        <v>117</v>
      </c>
      <c r="C82" s="4"/>
    </row>
    <row r="83" spans="1:3" ht="42.75" x14ac:dyDescent="0.25">
      <c r="A83" s="10"/>
      <c r="B83" s="33" t="s">
        <v>118</v>
      </c>
      <c r="C83" s="4"/>
    </row>
    <row r="84" spans="1:3" ht="30" x14ac:dyDescent="0.25">
      <c r="A84" s="19" t="s">
        <v>119</v>
      </c>
      <c r="B84" s="25" t="s">
        <v>120</v>
      </c>
      <c r="C84" s="4"/>
    </row>
    <row r="85" spans="1:3" ht="29.25" x14ac:dyDescent="0.25">
      <c r="A85" s="19" t="s">
        <v>121</v>
      </c>
      <c r="B85" s="11" t="s">
        <v>122</v>
      </c>
      <c r="C85" s="4"/>
    </row>
    <row r="86" spans="1:3" ht="45" x14ac:dyDescent="0.25">
      <c r="A86" s="10"/>
      <c r="B86" s="44" t="s">
        <v>123</v>
      </c>
      <c r="C86" s="4"/>
    </row>
  </sheetData>
  <sheetProtection password="CF7E" sheet="1" objects="1" scenarios="1"/>
  <mergeCells count="4">
    <mergeCell ref="A1:B1"/>
    <mergeCell ref="A2:B2"/>
    <mergeCell ref="A4:B4"/>
    <mergeCell ref="C17:D17"/>
  </mergeCells>
  <conditionalFormatting sqref="C17:D17">
    <cfRule type="expression" dxfId="10" priority="1" stopIfTrue="1">
      <formula>ISBLANK(C17)</formula>
    </cfRule>
  </conditionalFormatting>
  <dataValidations count="2">
    <dataValidation type="list" allowBlank="1" showInputMessage="1" showErrorMessage="1" sqref="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WVR17 WLV17 WBZ17 VSD17 VIH17 UYL17 UOP17 UET17 TUX17 TLB17 TBF17 SRJ17 SHN17 RXR17 RNV17 RDZ17 QUD17 QKH17 QAL17 PQP17 PGT17 OWX17 ONB17 ODF17 NTJ17 NJN17 MZR17 MPV17 MFZ17 LWD17 LMH17 LCL17 KSP17 KIT17 JYX17 JPB17 JFF17 IVJ17 ILN17 IBR17 HRV17 HHZ17 GYD17 GOH17 GEL17 FUP17 FKT17 FAX17 ERB17 EHF17 DXJ17 DNN17 DDR17 CTV17 CJZ17 CAD17 BQH17 BGL17 AWP17 AMT17 ACX17 TB17 JF17 J17">
      <formula1>"1$2$3"</formula1>
    </dataValidation>
    <dataValidation type="list" allowBlank="1" showInputMessage="1" showErrorMessage="1" sqref="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C17">
      <formula1>"знач 1, знач 2, знач 3"</formula1>
    </dataValidation>
  </dataValidations>
  <pageMargins left="0.7" right="0.7" top="0.75" bottom="0.75" header="0.3" footer="0.3"/>
  <pageSetup paperSize="9"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72"/>
  <sheetViews>
    <sheetView tabSelected="1" zoomScale="78" zoomScaleNormal="78" workbookViewId="0">
      <pane ySplit="2" topLeftCell="A66" activePane="bottomLeft" state="frozen"/>
      <selection pane="bottomLeft" activeCell="D22" sqref="D22"/>
    </sheetView>
  </sheetViews>
  <sheetFormatPr defaultColWidth="0" defaultRowHeight="15" x14ac:dyDescent="0.25"/>
  <cols>
    <col min="1" max="1" width="6.42578125" hidden="1" customWidth="1"/>
    <col min="2" max="2" width="6.7109375" customWidth="1"/>
    <col min="3" max="3" width="50.42578125" customWidth="1"/>
    <col min="4" max="4" width="35.42578125" bestFit="1" customWidth="1"/>
    <col min="5" max="8" width="9.140625" customWidth="1"/>
    <col min="9" max="9" width="9.28515625" customWidth="1"/>
    <col min="10" max="10" width="21.140625" customWidth="1"/>
    <col min="11" max="16383" width="19.140625" hidden="1"/>
    <col min="16384" max="16384" width="4.28515625" hidden="1"/>
  </cols>
  <sheetData>
    <row r="1" spans="1:219" ht="24" customHeight="1" x14ac:dyDescent="0.25">
      <c r="A1">
        <f>PRODUCT(A2:A38,A70:A72)*A69</f>
        <v>1</v>
      </c>
      <c r="C1" s="78" t="str">
        <f>Инструкция!A2</f>
        <v>Мониторинг ДО на 13.04.2020</v>
      </c>
      <c r="D1" s="78"/>
    </row>
    <row r="2" spans="1:219" ht="31.5" customHeight="1" x14ac:dyDescent="0.25">
      <c r="A2">
        <f>IF(AND(A39=0,A68=0),0,IF(AND(A68=1,A39=1),0,1))</f>
        <v>1</v>
      </c>
      <c r="C2" s="82" t="str">
        <f>IFERROR(IF(A1=1,"Данные приняты. Перейдите на лист otchet","Продолжите заполнение таблицы."),"Введены некорректные данные")</f>
        <v>Данные приняты. Перейдите на лист otchet</v>
      </c>
      <c r="D2" s="82"/>
    </row>
    <row r="3" spans="1:219" ht="25.5" customHeight="1" x14ac:dyDescent="0.25">
      <c r="A3">
        <f>IF(LEN(D3)=0,0,IF(AND(OR(MID(D3,1,3)="sch",MID(D3,1,3)="spo",MID(D3,1,3)="ksh",MID(D3,1,3)="kch"),VALUE(MID(D3,4,3))&gt;0,LEN(D3)=9),1,0))</f>
        <v>1</v>
      </c>
      <c r="B3" s="75">
        <v>1</v>
      </c>
      <c r="C3" s="1" t="s">
        <v>0</v>
      </c>
      <c r="D3" s="52" t="s">
        <v>407</v>
      </c>
      <c r="F3" s="50" t="str">
        <f>IFERROR(IF(A3=0,"Введите корректный логин",""),"Введите корректный логин")</f>
        <v/>
      </c>
    </row>
    <row r="4" spans="1:219" ht="25.5" customHeight="1" x14ac:dyDescent="0.25">
      <c r="A4">
        <f>IF(LEN(D4)&gt;0,1,0)</f>
        <v>1</v>
      </c>
      <c r="B4" s="75">
        <v>2</v>
      </c>
      <c r="C4" s="1" t="s">
        <v>1</v>
      </c>
      <c r="D4" s="51" t="str">
        <f>IFERROR(IF(A3&lt;&gt;0,MID(D3,4,2),""),"Введен некорректный логин")</f>
        <v>05</v>
      </c>
    </row>
    <row r="5" spans="1:219" ht="25.5" customHeight="1" x14ac:dyDescent="0.25">
      <c r="A5">
        <f t="shared" ref="A5:A38" si="0">IF(LEN(D5)&gt;0,1,0)</f>
        <v>1</v>
      </c>
      <c r="B5" s="75">
        <v>3</v>
      </c>
      <c r="C5" s="1" t="s">
        <v>2</v>
      </c>
      <c r="D5" s="51" t="str">
        <f>IFERROR(IF(A3&lt;&gt;0,INDEX(служ!B:B,MATCH('Мониторинг ДО'!D4,служ!A:A,0)),""),"Введен некорректный логин")</f>
        <v>Республика Дагестан</v>
      </c>
    </row>
    <row r="6" spans="1:219" ht="48" customHeight="1" x14ac:dyDescent="0.25">
      <c r="A6">
        <f t="shared" si="0"/>
        <v>1</v>
      </c>
      <c r="B6" s="75">
        <v>4</v>
      </c>
      <c r="C6" s="1" t="s">
        <v>15</v>
      </c>
      <c r="D6" s="52" t="s">
        <v>408</v>
      </c>
      <c r="HK6" t="s">
        <v>348</v>
      </c>
    </row>
    <row r="7" spans="1:219" ht="22.5" customHeight="1" x14ac:dyDescent="0.25">
      <c r="A7">
        <f t="shared" si="0"/>
        <v>1</v>
      </c>
      <c r="B7" s="75">
        <v>5</v>
      </c>
      <c r="C7" s="2" t="s">
        <v>4</v>
      </c>
      <c r="D7" s="52">
        <v>24</v>
      </c>
      <c r="HK7" t="s">
        <v>349</v>
      </c>
    </row>
    <row r="8" spans="1:219" ht="22.5" customHeight="1" x14ac:dyDescent="0.25">
      <c r="A8">
        <f>IF(LEN(D8)&gt;0,1,0)*K8</f>
        <v>1</v>
      </c>
      <c r="B8" s="75">
        <v>6</v>
      </c>
      <c r="C8" s="3" t="s">
        <v>3</v>
      </c>
      <c r="D8" s="52">
        <v>24</v>
      </c>
      <c r="F8" s="57" t="str">
        <f>IF(D8&gt;D7,"Не может превышать общее количество","")</f>
        <v/>
      </c>
      <c r="K8">
        <f>IF(D8&gt;D7,0,1)</f>
        <v>1</v>
      </c>
      <c r="HK8" t="s">
        <v>350</v>
      </c>
    </row>
    <row r="9" spans="1:219" ht="22.5" customHeight="1" x14ac:dyDescent="0.25">
      <c r="A9">
        <f t="shared" si="0"/>
        <v>1</v>
      </c>
      <c r="B9" s="75">
        <v>7</v>
      </c>
      <c r="C9" s="2" t="s">
        <v>5</v>
      </c>
      <c r="D9" s="52">
        <v>41</v>
      </c>
      <c r="F9" s="57"/>
      <c r="HK9" t="s">
        <v>351</v>
      </c>
    </row>
    <row r="10" spans="1:219" ht="22.5" customHeight="1" x14ac:dyDescent="0.25">
      <c r="A10">
        <f>IF(LEN(D10)&gt;0,1,0)*K10</f>
        <v>1</v>
      </c>
      <c r="B10" s="75">
        <v>8</v>
      </c>
      <c r="C10" s="3" t="s">
        <v>3</v>
      </c>
      <c r="D10" s="52">
        <v>41</v>
      </c>
      <c r="F10" s="57" t="str">
        <f>IF(D10&gt;D9,"Не может превышать общее количество","")</f>
        <v/>
      </c>
      <c r="K10">
        <f>IF(D10&gt;D9,0,1)</f>
        <v>1</v>
      </c>
    </row>
    <row r="11" spans="1:219" ht="22.5" customHeight="1" x14ac:dyDescent="0.25">
      <c r="A11">
        <f t="shared" si="0"/>
        <v>1</v>
      </c>
      <c r="B11" s="75">
        <v>9</v>
      </c>
      <c r="C11" s="2" t="s">
        <v>6</v>
      </c>
      <c r="D11" s="52">
        <v>29</v>
      </c>
      <c r="F11" s="57"/>
    </row>
    <row r="12" spans="1:219" ht="22.5" customHeight="1" x14ac:dyDescent="0.25">
      <c r="A12">
        <f>IF(LEN(D12)&gt;0,1,0)*K12</f>
        <v>1</v>
      </c>
      <c r="B12" s="75">
        <v>10</v>
      </c>
      <c r="C12" s="3" t="s">
        <v>3</v>
      </c>
      <c r="D12" s="52">
        <v>29</v>
      </c>
      <c r="F12" s="57" t="str">
        <f>IF(D12&gt;D11,"Не может превышать общее количество","")</f>
        <v/>
      </c>
      <c r="K12">
        <f>IF(D12&gt;D11,0,1)</f>
        <v>1</v>
      </c>
    </row>
    <row r="13" spans="1:219" ht="22.5" customHeight="1" x14ac:dyDescent="0.25">
      <c r="A13">
        <f t="shared" si="0"/>
        <v>1</v>
      </c>
      <c r="B13" s="75">
        <v>11</v>
      </c>
      <c r="C13" s="2" t="s">
        <v>7</v>
      </c>
      <c r="D13" s="52">
        <v>29</v>
      </c>
      <c r="F13" s="57"/>
    </row>
    <row r="14" spans="1:219" ht="22.5" customHeight="1" x14ac:dyDescent="0.25">
      <c r="A14">
        <f>IF(LEN(D14)&gt;0,1,0)*K14</f>
        <v>1</v>
      </c>
      <c r="B14" s="75">
        <v>12</v>
      </c>
      <c r="C14" s="3" t="s">
        <v>3</v>
      </c>
      <c r="D14" s="52">
        <v>29</v>
      </c>
      <c r="F14" s="57" t="str">
        <f>IF(D14&gt;D13,"Не может превышать общее количество","")</f>
        <v/>
      </c>
      <c r="K14">
        <f>IF(D14&gt;D13,0,1)</f>
        <v>1</v>
      </c>
    </row>
    <row r="15" spans="1:219" ht="22.5" customHeight="1" x14ac:dyDescent="0.25">
      <c r="A15">
        <f t="shared" si="0"/>
        <v>1</v>
      </c>
      <c r="B15" s="75">
        <v>13</v>
      </c>
      <c r="C15" s="2" t="s">
        <v>8</v>
      </c>
      <c r="D15" s="52">
        <v>20</v>
      </c>
      <c r="F15" s="57"/>
    </row>
    <row r="16" spans="1:219" ht="22.5" customHeight="1" x14ac:dyDescent="0.25">
      <c r="A16">
        <f>IF(LEN(D16)&gt;0,1,0)*K16</f>
        <v>1</v>
      </c>
      <c r="B16" s="75">
        <v>14</v>
      </c>
      <c r="C16" s="3" t="s">
        <v>3</v>
      </c>
      <c r="D16" s="52">
        <v>20</v>
      </c>
      <c r="F16" s="57" t="str">
        <f>IF(D16&gt;D15,"Не может превышать общее количество","")</f>
        <v/>
      </c>
      <c r="K16">
        <f>IF(D16&gt;D15,0,1)</f>
        <v>1</v>
      </c>
    </row>
    <row r="17" spans="1:11" ht="22.5" customHeight="1" x14ac:dyDescent="0.25">
      <c r="A17">
        <f t="shared" si="0"/>
        <v>1</v>
      </c>
      <c r="B17" s="75">
        <v>15</v>
      </c>
      <c r="C17" s="2" t="s">
        <v>9</v>
      </c>
      <c r="D17" s="52">
        <v>18</v>
      </c>
      <c r="F17" s="57"/>
    </row>
    <row r="18" spans="1:11" ht="22.5" customHeight="1" x14ac:dyDescent="0.25">
      <c r="A18">
        <f>IF(LEN(D18)&gt;0,1,0)*K18</f>
        <v>1</v>
      </c>
      <c r="B18" s="75">
        <v>16</v>
      </c>
      <c r="C18" s="3" t="s">
        <v>3</v>
      </c>
      <c r="D18" s="52">
        <v>18</v>
      </c>
      <c r="F18" s="57" t="str">
        <f>IF(D18&gt;D17,"Не может превышать общее количество","")</f>
        <v/>
      </c>
      <c r="K18">
        <f>IF(D18&gt;D17,0,1)</f>
        <v>1</v>
      </c>
    </row>
    <row r="19" spans="1:11" ht="22.5" customHeight="1" x14ac:dyDescent="0.25">
      <c r="A19">
        <f t="shared" si="0"/>
        <v>1</v>
      </c>
      <c r="B19" s="75">
        <v>17</v>
      </c>
      <c r="C19" s="2" t="s">
        <v>10</v>
      </c>
      <c r="D19" s="52">
        <v>23</v>
      </c>
      <c r="F19" s="57"/>
    </row>
    <row r="20" spans="1:11" ht="22.5" customHeight="1" x14ac:dyDescent="0.25">
      <c r="A20">
        <f>IF(LEN(D20)&gt;0,1,0)*K20</f>
        <v>1</v>
      </c>
      <c r="B20" s="75">
        <v>18</v>
      </c>
      <c r="C20" s="3" t="s">
        <v>3</v>
      </c>
      <c r="D20" s="52">
        <v>23</v>
      </c>
      <c r="F20" s="57" t="str">
        <f>IF(D20&gt;D19,"Не может превышать общее количество","")</f>
        <v/>
      </c>
      <c r="K20">
        <f>IF(D20&gt;D19,0,1)</f>
        <v>1</v>
      </c>
    </row>
    <row r="21" spans="1:11" ht="22.5" customHeight="1" x14ac:dyDescent="0.25">
      <c r="A21">
        <f t="shared" si="0"/>
        <v>1</v>
      </c>
      <c r="B21" s="75">
        <v>19</v>
      </c>
      <c r="C21" s="2" t="s">
        <v>11</v>
      </c>
      <c r="D21" s="52">
        <v>20</v>
      </c>
      <c r="F21" s="57"/>
    </row>
    <row r="22" spans="1:11" ht="22.5" customHeight="1" x14ac:dyDescent="0.25">
      <c r="A22">
        <f>IF(LEN(D22)&gt;0,1,0)*K22</f>
        <v>1</v>
      </c>
      <c r="B22" s="75">
        <v>20</v>
      </c>
      <c r="C22" s="3" t="s">
        <v>3</v>
      </c>
      <c r="D22" s="52">
        <v>20</v>
      </c>
      <c r="F22" s="57" t="str">
        <f>IF(D22&gt;D21,"Не может превышать общее количество","")</f>
        <v/>
      </c>
      <c r="K22">
        <f>IF(D22&gt;D21,0,1)</f>
        <v>1</v>
      </c>
    </row>
    <row r="23" spans="1:11" ht="22.5" customHeight="1" x14ac:dyDescent="0.25">
      <c r="A23">
        <f t="shared" si="0"/>
        <v>1</v>
      </c>
      <c r="B23" s="75">
        <v>21</v>
      </c>
      <c r="C23" s="2" t="s">
        <v>12</v>
      </c>
      <c r="D23" s="52">
        <v>15</v>
      </c>
      <c r="F23" s="57"/>
    </row>
    <row r="24" spans="1:11" ht="22.5" customHeight="1" x14ac:dyDescent="0.25">
      <c r="A24">
        <f>IF(LEN(D24)&gt;0,1,0)*K24</f>
        <v>1</v>
      </c>
      <c r="B24" s="75">
        <v>22</v>
      </c>
      <c r="C24" s="3" t="s">
        <v>3</v>
      </c>
      <c r="D24" s="52">
        <v>15</v>
      </c>
      <c r="F24" s="57" t="str">
        <f>IF(D24&gt;D23,"Не может превышать общее количество","")</f>
        <v/>
      </c>
      <c r="K24">
        <f>IF(D24&gt;D23,0,1)</f>
        <v>1</v>
      </c>
    </row>
    <row r="25" spans="1:11" ht="22.5" customHeight="1" x14ac:dyDescent="0.25">
      <c r="A25">
        <f t="shared" si="0"/>
        <v>1</v>
      </c>
      <c r="B25" s="75">
        <v>23</v>
      </c>
      <c r="C25" s="2" t="s">
        <v>13</v>
      </c>
      <c r="D25" s="52">
        <v>5</v>
      </c>
      <c r="F25" s="57"/>
    </row>
    <row r="26" spans="1:11" ht="22.5" customHeight="1" x14ac:dyDescent="0.25">
      <c r="A26">
        <f>IF(LEN(D26)&gt;0,1,0)*K26</f>
        <v>1</v>
      </c>
      <c r="B26" s="75">
        <v>24</v>
      </c>
      <c r="C26" s="3" t="s">
        <v>3</v>
      </c>
      <c r="D26" s="52">
        <v>5</v>
      </c>
      <c r="F26" s="57" t="str">
        <f>IF(D26&gt;D25,"Не может превышать общее количество","")</f>
        <v/>
      </c>
      <c r="K26">
        <f>IF(D26&gt;D25,0,1)</f>
        <v>1</v>
      </c>
    </row>
    <row r="27" spans="1:11" ht="22.5" customHeight="1" x14ac:dyDescent="0.25">
      <c r="A27">
        <f t="shared" si="0"/>
        <v>1</v>
      </c>
      <c r="B27" s="75">
        <v>25</v>
      </c>
      <c r="C27" s="2" t="s">
        <v>14</v>
      </c>
      <c r="D27" s="52">
        <v>20</v>
      </c>
      <c r="F27" s="57"/>
    </row>
    <row r="28" spans="1:11" ht="22.5" customHeight="1" x14ac:dyDescent="0.25">
      <c r="A28">
        <f>IF(LEN(D28)&gt;0,1,0)*K28</f>
        <v>1</v>
      </c>
      <c r="B28" s="75">
        <v>26</v>
      </c>
      <c r="C28" s="3" t="s">
        <v>3</v>
      </c>
      <c r="D28" s="52">
        <v>20</v>
      </c>
      <c r="F28" s="57" t="str">
        <f>IF(D28&gt;D27,"Не может превышать общее количество","")</f>
        <v/>
      </c>
      <c r="K28">
        <f>IF(D28&gt;D27,0,1)</f>
        <v>1</v>
      </c>
    </row>
    <row r="29" spans="1:11" x14ac:dyDescent="0.25">
      <c r="A29" s="71">
        <f t="shared" si="0"/>
        <v>1</v>
      </c>
      <c r="B29" s="75">
        <v>27</v>
      </c>
      <c r="C29" s="58" t="s">
        <v>311</v>
      </c>
      <c r="D29" s="59">
        <v>11</v>
      </c>
    </row>
    <row r="30" spans="1:11" ht="30" x14ac:dyDescent="0.25">
      <c r="A30" s="71">
        <f t="shared" si="0"/>
        <v>1</v>
      </c>
      <c r="B30" s="75">
        <v>28</v>
      </c>
      <c r="C30" s="60" t="s">
        <v>312</v>
      </c>
      <c r="D30" s="59">
        <v>45</v>
      </c>
    </row>
    <row r="31" spans="1:11" ht="60" x14ac:dyDescent="0.25">
      <c r="A31" s="71">
        <f t="shared" si="0"/>
        <v>1</v>
      </c>
      <c r="B31" s="75">
        <v>29</v>
      </c>
      <c r="C31" s="58" t="s">
        <v>347</v>
      </c>
      <c r="D31" s="59" t="s">
        <v>350</v>
      </c>
    </row>
    <row r="32" spans="1:11" x14ac:dyDescent="0.25">
      <c r="A32" s="71">
        <f t="shared" si="0"/>
        <v>1</v>
      </c>
      <c r="B32" s="75">
        <v>30</v>
      </c>
      <c r="C32" s="60" t="s">
        <v>313</v>
      </c>
      <c r="D32" s="59">
        <v>2</v>
      </c>
    </row>
    <row r="33" spans="1:11" ht="105" x14ac:dyDescent="0.25">
      <c r="A33" s="71">
        <f>IF(LEN(D33)&gt;0,1,0)*K33</f>
        <v>1</v>
      </c>
      <c r="B33" s="75">
        <v>31</v>
      </c>
      <c r="C33" s="58" t="s">
        <v>353</v>
      </c>
      <c r="D33" s="59">
        <v>0</v>
      </c>
      <c r="F33" s="57" t="str">
        <f>IF(D33&gt;$D$29,"не может превышать общее количество учебных кабинетов","")</f>
        <v/>
      </c>
      <c r="K33">
        <f>IF(D33&gt;$D$29,0,1)</f>
        <v>1</v>
      </c>
    </row>
    <row r="34" spans="1:11" ht="30" x14ac:dyDescent="0.25">
      <c r="A34" s="71">
        <f t="shared" ref="A34:A36" si="1">IF(LEN(D34)&gt;0,1,0)*K34</f>
        <v>1</v>
      </c>
      <c r="B34" s="75">
        <v>32</v>
      </c>
      <c r="C34" s="61" t="s">
        <v>314</v>
      </c>
      <c r="D34" s="59">
        <v>5</v>
      </c>
      <c r="F34" s="57" t="str">
        <f t="shared" ref="F34:F36" si="2">IF(D34&gt;$D$29,"не может превышать общее количество учебных кабинетов","")</f>
        <v/>
      </c>
      <c r="K34">
        <f t="shared" ref="K34:K36" si="3">IF(D34&gt;$D$29,0,1)</f>
        <v>1</v>
      </c>
    </row>
    <row r="35" spans="1:11" ht="45" x14ac:dyDescent="0.25">
      <c r="A35" s="71">
        <f t="shared" si="1"/>
        <v>1</v>
      </c>
      <c r="B35" s="75">
        <v>33</v>
      </c>
      <c r="C35" s="60" t="s">
        <v>354</v>
      </c>
      <c r="D35" s="59">
        <v>0</v>
      </c>
      <c r="F35" s="57" t="str">
        <f t="shared" si="2"/>
        <v/>
      </c>
      <c r="K35">
        <f t="shared" si="3"/>
        <v>1</v>
      </c>
    </row>
    <row r="36" spans="1:11" ht="45" x14ac:dyDescent="0.25">
      <c r="A36" s="71">
        <f t="shared" si="1"/>
        <v>1</v>
      </c>
      <c r="B36" s="75">
        <v>34</v>
      </c>
      <c r="C36" s="60" t="s">
        <v>346</v>
      </c>
      <c r="D36" s="59">
        <v>0</v>
      </c>
      <c r="F36" s="57" t="str">
        <f t="shared" si="2"/>
        <v/>
      </c>
      <c r="K36">
        <f t="shared" si="3"/>
        <v>1</v>
      </c>
    </row>
    <row r="37" spans="1:11" ht="30" x14ac:dyDescent="0.25">
      <c r="A37" s="71">
        <f t="shared" si="0"/>
        <v>1</v>
      </c>
      <c r="B37" s="75">
        <v>35</v>
      </c>
      <c r="C37" s="60" t="s">
        <v>356</v>
      </c>
      <c r="D37" s="59" t="s">
        <v>409</v>
      </c>
    </row>
    <row r="38" spans="1:11" ht="75" x14ac:dyDescent="0.25">
      <c r="A38" s="71">
        <f t="shared" si="0"/>
        <v>1</v>
      </c>
      <c r="B38" s="75">
        <v>36</v>
      </c>
      <c r="C38" s="60" t="s">
        <v>355</v>
      </c>
      <c r="D38" s="59" t="s">
        <v>409</v>
      </c>
    </row>
    <row r="39" spans="1:11" ht="64.5" customHeight="1" x14ac:dyDescent="0.25">
      <c r="A39" s="71">
        <f>IF(SUM(A40:A64,A66)&gt;0,1,0)*A65*A67</f>
        <v>1</v>
      </c>
      <c r="B39" s="75">
        <v>37</v>
      </c>
      <c r="C39" s="83" t="s">
        <v>352</v>
      </c>
      <c r="D39" s="84"/>
    </row>
    <row r="40" spans="1:11" x14ac:dyDescent="0.25">
      <c r="A40" s="71">
        <f>IF(LEN(D40)&gt;0,1,0)</f>
        <v>1</v>
      </c>
      <c r="B40" s="75" t="s">
        <v>365</v>
      </c>
      <c r="C40" s="62" t="s">
        <v>315</v>
      </c>
      <c r="D40" s="63" t="s">
        <v>410</v>
      </c>
      <c r="F40" s="57" t="str">
        <f>IF(AND(A40=1,$K$68=1),"Вы указали, что ДО не организовано","")</f>
        <v/>
      </c>
    </row>
    <row r="41" spans="1:11" x14ac:dyDescent="0.25">
      <c r="A41" s="71">
        <f t="shared" ref="A41:A72" si="4">IF(LEN(D41)&gt;0,1,0)</f>
        <v>0</v>
      </c>
      <c r="B41" s="75" t="s">
        <v>366</v>
      </c>
      <c r="C41" s="62" t="s">
        <v>316</v>
      </c>
      <c r="D41" s="63"/>
      <c r="F41" s="57" t="str">
        <f t="shared" ref="F41:F66" si="5">IF(AND(A41=1,$K$68=1),"Вы указали, что ДО не организовано","")</f>
        <v/>
      </c>
    </row>
    <row r="42" spans="1:11" ht="30" x14ac:dyDescent="0.25">
      <c r="A42" s="71">
        <f t="shared" si="4"/>
        <v>0</v>
      </c>
      <c r="B42" s="75" t="s">
        <v>367</v>
      </c>
      <c r="C42" s="62" t="s">
        <v>317</v>
      </c>
      <c r="D42" s="63"/>
      <c r="F42" s="57" t="str">
        <f t="shared" si="5"/>
        <v/>
      </c>
    </row>
    <row r="43" spans="1:11" ht="30" x14ac:dyDescent="0.25">
      <c r="A43" s="71">
        <f t="shared" si="4"/>
        <v>0</v>
      </c>
      <c r="B43" s="75" t="s">
        <v>368</v>
      </c>
      <c r="C43" s="62" t="s">
        <v>318</v>
      </c>
      <c r="D43" s="63"/>
      <c r="F43" s="57" t="str">
        <f t="shared" si="5"/>
        <v/>
      </c>
    </row>
    <row r="44" spans="1:11" x14ac:dyDescent="0.25">
      <c r="A44" s="71">
        <f t="shared" si="4"/>
        <v>0</v>
      </c>
      <c r="B44" s="75" t="s">
        <v>369</v>
      </c>
      <c r="C44" s="62" t="s">
        <v>319</v>
      </c>
      <c r="D44" s="63"/>
      <c r="F44" s="57" t="str">
        <f t="shared" si="5"/>
        <v/>
      </c>
    </row>
    <row r="45" spans="1:11" ht="30" x14ac:dyDescent="0.25">
      <c r="A45" s="71">
        <f t="shared" si="4"/>
        <v>0</v>
      </c>
      <c r="B45" s="75" t="s">
        <v>370</v>
      </c>
      <c r="C45" s="62" t="s">
        <v>320</v>
      </c>
      <c r="D45" s="63"/>
      <c r="F45" s="57" t="str">
        <f t="shared" si="5"/>
        <v/>
      </c>
    </row>
    <row r="46" spans="1:11" x14ac:dyDescent="0.25">
      <c r="A46" s="71">
        <f t="shared" si="4"/>
        <v>0</v>
      </c>
      <c r="B46" s="75" t="s">
        <v>371</v>
      </c>
      <c r="C46" s="62" t="s">
        <v>321</v>
      </c>
      <c r="D46" s="63"/>
      <c r="F46" s="57" t="str">
        <f t="shared" si="5"/>
        <v/>
      </c>
    </row>
    <row r="47" spans="1:11" ht="30" x14ac:dyDescent="0.25">
      <c r="A47" s="71">
        <f t="shared" si="4"/>
        <v>1</v>
      </c>
      <c r="B47" s="75" t="s">
        <v>372</v>
      </c>
      <c r="C47" s="62" t="s">
        <v>322</v>
      </c>
      <c r="D47" s="63" t="s">
        <v>410</v>
      </c>
      <c r="F47" s="57" t="str">
        <f t="shared" si="5"/>
        <v/>
      </c>
    </row>
    <row r="48" spans="1:11" ht="30" x14ac:dyDescent="0.25">
      <c r="A48" s="71">
        <f t="shared" si="4"/>
        <v>0</v>
      </c>
      <c r="B48" s="75" t="s">
        <v>373</v>
      </c>
      <c r="C48" s="62" t="s">
        <v>323</v>
      </c>
      <c r="D48" s="63"/>
      <c r="F48" s="57" t="str">
        <f t="shared" si="5"/>
        <v/>
      </c>
    </row>
    <row r="49" spans="1:6" x14ac:dyDescent="0.25">
      <c r="A49" s="71">
        <f t="shared" si="4"/>
        <v>0</v>
      </c>
      <c r="B49" s="75" t="s">
        <v>374</v>
      </c>
      <c r="C49" s="64" t="s">
        <v>324</v>
      </c>
      <c r="D49" s="63"/>
      <c r="F49" s="57" t="str">
        <f t="shared" si="5"/>
        <v/>
      </c>
    </row>
    <row r="50" spans="1:6" ht="30" x14ac:dyDescent="0.25">
      <c r="A50" s="71">
        <f t="shared" si="4"/>
        <v>0</v>
      </c>
      <c r="B50" s="75" t="s">
        <v>375</v>
      </c>
      <c r="C50" s="62" t="s">
        <v>325</v>
      </c>
      <c r="D50" s="63"/>
      <c r="F50" s="57" t="str">
        <f t="shared" si="5"/>
        <v/>
      </c>
    </row>
    <row r="51" spans="1:6" ht="30" x14ac:dyDescent="0.25">
      <c r="A51" s="71">
        <f t="shared" si="4"/>
        <v>1</v>
      </c>
      <c r="B51" s="75" t="s">
        <v>376</v>
      </c>
      <c r="C51" s="62" t="s">
        <v>326</v>
      </c>
      <c r="D51" s="63" t="s">
        <v>410</v>
      </c>
      <c r="F51" s="57" t="str">
        <f t="shared" si="5"/>
        <v/>
      </c>
    </row>
    <row r="52" spans="1:6" ht="30" x14ac:dyDescent="0.25">
      <c r="A52" s="71">
        <f t="shared" si="4"/>
        <v>0</v>
      </c>
      <c r="B52" s="75" t="s">
        <v>377</v>
      </c>
      <c r="C52" s="62" t="s">
        <v>327</v>
      </c>
      <c r="D52" s="63"/>
      <c r="F52" s="57" t="str">
        <f t="shared" si="5"/>
        <v/>
      </c>
    </row>
    <row r="53" spans="1:6" x14ac:dyDescent="0.25">
      <c r="A53" s="71">
        <f t="shared" si="4"/>
        <v>0</v>
      </c>
      <c r="B53" s="75" t="s">
        <v>378</v>
      </c>
      <c r="C53" s="62" t="s">
        <v>328</v>
      </c>
      <c r="D53" s="63"/>
      <c r="F53" s="57" t="str">
        <f t="shared" si="5"/>
        <v/>
      </c>
    </row>
    <row r="54" spans="1:6" ht="30" x14ac:dyDescent="0.25">
      <c r="A54" s="71">
        <f t="shared" si="4"/>
        <v>0</v>
      </c>
      <c r="B54" s="75" t="s">
        <v>379</v>
      </c>
      <c r="C54" s="62" t="s">
        <v>329</v>
      </c>
      <c r="D54" s="63"/>
      <c r="F54" s="57" t="str">
        <f t="shared" si="5"/>
        <v/>
      </c>
    </row>
    <row r="55" spans="1:6" ht="30" x14ac:dyDescent="0.25">
      <c r="A55" s="71">
        <f t="shared" si="4"/>
        <v>0</v>
      </c>
      <c r="B55" s="75" t="s">
        <v>380</v>
      </c>
      <c r="C55" s="62" t="s">
        <v>330</v>
      </c>
      <c r="D55" s="63"/>
      <c r="F55" s="57" t="str">
        <f t="shared" si="5"/>
        <v/>
      </c>
    </row>
    <row r="56" spans="1:6" ht="30" x14ac:dyDescent="0.25">
      <c r="A56" s="71">
        <f t="shared" si="4"/>
        <v>0</v>
      </c>
      <c r="B56" s="75" t="s">
        <v>381</v>
      </c>
      <c r="C56" s="62" t="s">
        <v>331</v>
      </c>
      <c r="D56" s="63"/>
      <c r="F56" s="57" t="str">
        <f t="shared" si="5"/>
        <v/>
      </c>
    </row>
    <row r="57" spans="1:6" ht="30" x14ac:dyDescent="0.25">
      <c r="A57" s="71">
        <f t="shared" si="4"/>
        <v>1</v>
      </c>
      <c r="B57" s="75" t="s">
        <v>382</v>
      </c>
      <c r="C57" s="62" t="s">
        <v>332</v>
      </c>
      <c r="D57" s="63" t="s">
        <v>410</v>
      </c>
      <c r="F57" s="57" t="str">
        <f t="shared" si="5"/>
        <v/>
      </c>
    </row>
    <row r="58" spans="1:6" ht="30" x14ac:dyDescent="0.25">
      <c r="A58" s="71">
        <f t="shared" si="4"/>
        <v>0</v>
      </c>
      <c r="B58" s="75" t="s">
        <v>383</v>
      </c>
      <c r="C58" s="62" t="s">
        <v>333</v>
      </c>
      <c r="D58" s="63"/>
      <c r="F58" s="57" t="str">
        <f t="shared" si="5"/>
        <v/>
      </c>
    </row>
    <row r="59" spans="1:6" ht="30" x14ac:dyDescent="0.25">
      <c r="A59" s="71">
        <f t="shared" si="4"/>
        <v>0</v>
      </c>
      <c r="B59" s="75" t="s">
        <v>384</v>
      </c>
      <c r="C59" s="62" t="s">
        <v>334</v>
      </c>
      <c r="D59" s="63"/>
      <c r="F59" s="57" t="str">
        <f t="shared" si="5"/>
        <v/>
      </c>
    </row>
    <row r="60" spans="1:6" ht="30" x14ac:dyDescent="0.25">
      <c r="A60" s="71">
        <f t="shared" si="4"/>
        <v>0</v>
      </c>
      <c r="B60" s="75" t="s">
        <v>385</v>
      </c>
      <c r="C60" s="62" t="s">
        <v>335</v>
      </c>
      <c r="D60" s="63"/>
      <c r="F60" s="57" t="str">
        <f t="shared" si="5"/>
        <v/>
      </c>
    </row>
    <row r="61" spans="1:6" ht="30" x14ac:dyDescent="0.25">
      <c r="A61" s="71">
        <f t="shared" si="4"/>
        <v>0</v>
      </c>
      <c r="B61" s="75" t="s">
        <v>386</v>
      </c>
      <c r="C61" s="62" t="s">
        <v>336</v>
      </c>
      <c r="D61" s="63"/>
      <c r="F61" s="57" t="str">
        <f t="shared" si="5"/>
        <v/>
      </c>
    </row>
    <row r="62" spans="1:6" x14ac:dyDescent="0.25">
      <c r="A62" s="71">
        <f t="shared" si="4"/>
        <v>0</v>
      </c>
      <c r="B62" s="75" t="s">
        <v>387</v>
      </c>
      <c r="C62" s="72" t="s">
        <v>344</v>
      </c>
      <c r="D62" s="63"/>
      <c r="F62" s="57" t="str">
        <f t="shared" si="5"/>
        <v/>
      </c>
    </row>
    <row r="63" spans="1:6" x14ac:dyDescent="0.25">
      <c r="A63" s="71">
        <f t="shared" si="4"/>
        <v>0</v>
      </c>
      <c r="B63" s="75" t="s">
        <v>388</v>
      </c>
      <c r="C63" s="72" t="s">
        <v>345</v>
      </c>
      <c r="D63" s="63"/>
      <c r="F63" s="57" t="str">
        <f t="shared" si="5"/>
        <v/>
      </c>
    </row>
    <row r="64" spans="1:6" x14ac:dyDescent="0.25">
      <c r="A64" s="71">
        <f t="shared" si="4"/>
        <v>0</v>
      </c>
      <c r="B64" s="75" t="s">
        <v>389</v>
      </c>
      <c r="C64" s="65" t="s">
        <v>337</v>
      </c>
      <c r="D64" s="59"/>
      <c r="F64" s="57" t="str">
        <f t="shared" si="5"/>
        <v/>
      </c>
    </row>
    <row r="65" spans="1:11" ht="30" x14ac:dyDescent="0.25">
      <c r="A65" s="71">
        <f>IF(D64="",1,IF(LEN(D65)&gt;0,1,0))</f>
        <v>1</v>
      </c>
      <c r="B65" s="75"/>
      <c r="C65" s="74" t="s">
        <v>338</v>
      </c>
      <c r="D65" s="59"/>
      <c r="F65" s="57"/>
    </row>
    <row r="66" spans="1:11" x14ac:dyDescent="0.25">
      <c r="A66" s="71">
        <f t="shared" si="4"/>
        <v>1</v>
      </c>
      <c r="B66" s="75" t="s">
        <v>390</v>
      </c>
      <c r="C66" s="66" t="s">
        <v>339</v>
      </c>
      <c r="D66" s="59" t="s">
        <v>410</v>
      </c>
      <c r="F66" s="57" t="str">
        <f t="shared" si="5"/>
        <v/>
      </c>
    </row>
    <row r="67" spans="1:11" ht="30" x14ac:dyDescent="0.25">
      <c r="A67" s="71">
        <f>IF(D66="",1,IF(LEN(D67)&gt;0,1,0))</f>
        <v>1</v>
      </c>
      <c r="B67" s="75"/>
      <c r="C67" s="73" t="s">
        <v>340</v>
      </c>
      <c r="D67" s="67" t="s">
        <v>411</v>
      </c>
      <c r="F67" s="57"/>
    </row>
    <row r="68" spans="1:11" ht="60" x14ac:dyDescent="0.25">
      <c r="A68" s="71">
        <f>IF(LEN(D68)&gt;0,1,0)</f>
        <v>0</v>
      </c>
      <c r="B68" s="75" t="s">
        <v>391</v>
      </c>
      <c r="C68" s="68" t="s">
        <v>402</v>
      </c>
      <c r="D68" s="59"/>
      <c r="F68" s="57" t="str">
        <f>IF(AND(K68=1,A39=1),"Если ДО не организовано, платформы не указываются","")</f>
        <v/>
      </c>
      <c r="K68">
        <f>IF(LEN(D68)&gt;0,1,0)</f>
        <v>0</v>
      </c>
    </row>
    <row r="69" spans="1:11" ht="46.5" customHeight="1" x14ac:dyDescent="0.25">
      <c r="A69" s="71">
        <f>IF(LEN(D68)=0,1,IF(AND(D68="другое",LEN(D69)=0),0,1))</f>
        <v>1</v>
      </c>
      <c r="B69" s="75"/>
      <c r="C69" s="73" t="s">
        <v>403</v>
      </c>
      <c r="D69" s="63"/>
    </row>
    <row r="70" spans="1:11" ht="45" x14ac:dyDescent="0.25">
      <c r="A70" s="71">
        <f t="shared" si="4"/>
        <v>1</v>
      </c>
      <c r="B70" s="75">
        <v>38</v>
      </c>
      <c r="C70" s="69" t="s">
        <v>341</v>
      </c>
      <c r="D70" s="70" t="s">
        <v>412</v>
      </c>
    </row>
    <row r="71" spans="1:11" ht="45" x14ac:dyDescent="0.25">
      <c r="A71" s="71">
        <f t="shared" si="4"/>
        <v>1</v>
      </c>
      <c r="B71" s="75">
        <v>39</v>
      </c>
      <c r="C71" s="69" t="s">
        <v>342</v>
      </c>
      <c r="D71" s="63">
        <v>89640531225</v>
      </c>
    </row>
    <row r="72" spans="1:11" ht="45" x14ac:dyDescent="0.25">
      <c r="A72" s="71">
        <f t="shared" si="4"/>
        <v>1</v>
      </c>
      <c r="B72" s="75">
        <v>40</v>
      </c>
      <c r="C72" s="69" t="s">
        <v>343</v>
      </c>
      <c r="D72" s="63" t="s">
        <v>413</v>
      </c>
    </row>
  </sheetData>
  <sheetProtection password="CF7E" sheet="1" objects="1" scenarios="1"/>
  <mergeCells count="3">
    <mergeCell ref="C1:D1"/>
    <mergeCell ref="C2:D2"/>
    <mergeCell ref="C39:D39"/>
  </mergeCells>
  <conditionalFormatting sqref="D6:D38">
    <cfRule type="expression" dxfId="9" priority="9">
      <formula>$A6=0</formula>
    </cfRule>
  </conditionalFormatting>
  <conditionalFormatting sqref="C2:D2">
    <cfRule type="expression" dxfId="8" priority="8">
      <formula>$A$1=1</formula>
    </cfRule>
  </conditionalFormatting>
  <conditionalFormatting sqref="D3">
    <cfRule type="expression" dxfId="7" priority="7">
      <formula>$A$3=0</formula>
    </cfRule>
  </conditionalFormatting>
  <conditionalFormatting sqref="D70:D72">
    <cfRule type="expression" dxfId="6" priority="6">
      <formula>$A70=0</formula>
    </cfRule>
  </conditionalFormatting>
  <conditionalFormatting sqref="D40:D64 D66">
    <cfRule type="expression" dxfId="5" priority="5">
      <formula>$A40=0</formula>
    </cfRule>
  </conditionalFormatting>
  <conditionalFormatting sqref="D65 D67">
    <cfRule type="expression" dxfId="4" priority="4">
      <formula>$A65=0</formula>
    </cfRule>
  </conditionalFormatting>
  <conditionalFormatting sqref="D68">
    <cfRule type="expression" dxfId="3" priority="3">
      <formula>$A$68=0</formula>
    </cfRule>
  </conditionalFormatting>
  <conditionalFormatting sqref="D69">
    <cfRule type="expression" dxfId="2" priority="2">
      <formula>$A$69=0</formula>
    </cfRule>
  </conditionalFormatting>
  <conditionalFormatting sqref="D40:D67">
    <cfRule type="expression" dxfId="1" priority="1" stopIfTrue="1">
      <formula>$K$68=1</formula>
    </cfRule>
  </conditionalFormatting>
  <dataValidations count="6">
    <dataValidation type="list" allowBlank="1" showInputMessage="1" showErrorMessage="1" sqref="D40:D64 D66">
      <formula1>"да"</formula1>
    </dataValidation>
    <dataValidation type="whole" operator="greaterThanOrEqual" allowBlank="1" showInputMessage="1" showErrorMessage="1" sqref="D29:D30 D32:D36 D11 D13 D15 D17 D19 D21 D23 D25 D27 D9 D7">
      <formula1>0</formula1>
    </dataValidation>
    <dataValidation type="list" operator="greaterThanOrEqual" allowBlank="1" showInputMessage="1" showErrorMessage="1" sqref="D37:D38">
      <formula1>"да,нет"</formula1>
    </dataValidation>
    <dataValidation type="whole" operator="greaterThanOrEqual" allowBlank="1" showInputMessage="1" showErrorMessage="1" error="Не может превышать общее количество" sqref="D28 D8 D10 D12 D14 D16 D18 D20 D22 D24 D26">
      <formula1>0</formula1>
    </dataValidation>
    <dataValidation type="list" allowBlank="1" showInputMessage="1" showErrorMessage="1" sqref="D31">
      <formula1>$HK$6:$HK$9</formula1>
    </dataValidation>
    <dataValidation type="list" allowBlank="1" showInputMessage="1" showErrorMessage="1" sqref="D68">
      <formula1>"каникулы,обучение в очном режиме,другое"</formula1>
    </dataValidation>
  </dataValidation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7"/>
  <sheetViews>
    <sheetView topLeftCell="XFD1" workbookViewId="0">
      <selection sqref="A1:XFD1048576"/>
    </sheetView>
  </sheetViews>
  <sheetFormatPr defaultColWidth="0" defaultRowHeight="15" x14ac:dyDescent="0.25"/>
  <cols>
    <col min="1" max="1" width="11.7109375" hidden="1" customWidth="1"/>
    <col min="2" max="2" width="31.140625" hidden="1" customWidth="1"/>
    <col min="3" max="16384" width="9.140625" hidden="1"/>
  </cols>
  <sheetData>
    <row r="1" spans="1:2" ht="30" x14ac:dyDescent="0.25">
      <c r="A1" s="53" t="s">
        <v>124</v>
      </c>
      <c r="B1" s="53" t="s">
        <v>125</v>
      </c>
    </row>
    <row r="2" spans="1:2" x14ac:dyDescent="0.25">
      <c r="A2" s="54" t="s">
        <v>212</v>
      </c>
      <c r="B2" t="s">
        <v>126</v>
      </c>
    </row>
    <row r="3" spans="1:2" x14ac:dyDescent="0.25">
      <c r="A3" s="54" t="s">
        <v>213</v>
      </c>
      <c r="B3" t="s">
        <v>127</v>
      </c>
    </row>
    <row r="4" spans="1:2" x14ac:dyDescent="0.25">
      <c r="A4" s="54" t="s">
        <v>214</v>
      </c>
      <c r="B4" t="s">
        <v>128</v>
      </c>
    </row>
    <row r="5" spans="1:2" x14ac:dyDescent="0.25">
      <c r="A5" s="54" t="s">
        <v>215</v>
      </c>
      <c r="B5" t="s">
        <v>129</v>
      </c>
    </row>
    <row r="6" spans="1:2" x14ac:dyDescent="0.25">
      <c r="A6" s="54" t="s">
        <v>216</v>
      </c>
      <c r="B6" t="s">
        <v>130</v>
      </c>
    </row>
    <row r="7" spans="1:2" x14ac:dyDescent="0.25">
      <c r="A7" s="54" t="s">
        <v>217</v>
      </c>
      <c r="B7" t="s">
        <v>131</v>
      </c>
    </row>
    <row r="8" spans="1:2" x14ac:dyDescent="0.25">
      <c r="A8" s="54" t="s">
        <v>218</v>
      </c>
      <c r="B8" t="s">
        <v>132</v>
      </c>
    </row>
    <row r="9" spans="1:2" x14ac:dyDescent="0.25">
      <c r="A9" s="54" t="s">
        <v>219</v>
      </c>
      <c r="B9" t="s">
        <v>133</v>
      </c>
    </row>
    <row r="10" spans="1:2" x14ac:dyDescent="0.25">
      <c r="A10" s="54" t="s">
        <v>220</v>
      </c>
      <c r="B10" t="s">
        <v>134</v>
      </c>
    </row>
    <row r="11" spans="1:2" x14ac:dyDescent="0.25">
      <c r="A11" s="54" t="s">
        <v>221</v>
      </c>
      <c r="B11" t="s">
        <v>135</v>
      </c>
    </row>
    <row r="12" spans="1:2" x14ac:dyDescent="0.25">
      <c r="A12" s="54" t="s">
        <v>222</v>
      </c>
      <c r="B12" t="s">
        <v>136</v>
      </c>
    </row>
    <row r="13" spans="1:2" x14ac:dyDescent="0.25">
      <c r="A13" s="54" t="s">
        <v>223</v>
      </c>
      <c r="B13" t="s">
        <v>137</v>
      </c>
    </row>
    <row r="14" spans="1:2" x14ac:dyDescent="0.25">
      <c r="A14" s="54" t="s">
        <v>224</v>
      </c>
      <c r="B14" t="s">
        <v>138</v>
      </c>
    </row>
    <row r="15" spans="1:2" x14ac:dyDescent="0.25">
      <c r="A15" s="54" t="s">
        <v>225</v>
      </c>
      <c r="B15" t="s">
        <v>139</v>
      </c>
    </row>
    <row r="16" spans="1:2" x14ac:dyDescent="0.25">
      <c r="A16" s="54" t="s">
        <v>226</v>
      </c>
      <c r="B16" t="s">
        <v>140</v>
      </c>
    </row>
    <row r="17" spans="1:2" x14ac:dyDescent="0.25">
      <c r="A17" s="54" t="s">
        <v>227</v>
      </c>
      <c r="B17" t="s">
        <v>141</v>
      </c>
    </row>
    <row r="18" spans="1:2" x14ac:dyDescent="0.25">
      <c r="A18" s="54" t="s">
        <v>228</v>
      </c>
      <c r="B18" t="s">
        <v>142</v>
      </c>
    </row>
    <row r="19" spans="1:2" x14ac:dyDescent="0.25">
      <c r="A19" s="54" t="s">
        <v>229</v>
      </c>
      <c r="B19" t="s">
        <v>143</v>
      </c>
    </row>
    <row r="20" spans="1:2" x14ac:dyDescent="0.25">
      <c r="A20" s="54" t="s">
        <v>230</v>
      </c>
      <c r="B20" t="s">
        <v>144</v>
      </c>
    </row>
    <row r="21" spans="1:2" x14ac:dyDescent="0.25">
      <c r="A21" s="54" t="s">
        <v>231</v>
      </c>
      <c r="B21" t="s">
        <v>145</v>
      </c>
    </row>
    <row r="22" spans="1:2" x14ac:dyDescent="0.25">
      <c r="A22" s="54" t="s">
        <v>241</v>
      </c>
      <c r="B22" t="s">
        <v>146</v>
      </c>
    </row>
    <row r="23" spans="1:2" x14ac:dyDescent="0.25">
      <c r="A23" s="54" t="s">
        <v>242</v>
      </c>
      <c r="B23" t="s">
        <v>147</v>
      </c>
    </row>
    <row r="24" spans="1:2" x14ac:dyDescent="0.25">
      <c r="A24" s="54" t="s">
        <v>243</v>
      </c>
      <c r="B24" t="s">
        <v>148</v>
      </c>
    </row>
    <row r="25" spans="1:2" x14ac:dyDescent="0.25">
      <c r="A25" s="54" t="s">
        <v>244</v>
      </c>
      <c r="B25" t="s">
        <v>149</v>
      </c>
    </row>
    <row r="26" spans="1:2" x14ac:dyDescent="0.25">
      <c r="A26" s="54" t="s">
        <v>245</v>
      </c>
      <c r="B26" t="s">
        <v>150</v>
      </c>
    </row>
    <row r="27" spans="1:2" x14ac:dyDescent="0.25">
      <c r="A27" s="54" t="s">
        <v>246</v>
      </c>
      <c r="B27" t="s">
        <v>151</v>
      </c>
    </row>
    <row r="28" spans="1:2" x14ac:dyDescent="0.25">
      <c r="A28" s="54" t="s">
        <v>247</v>
      </c>
      <c r="B28" t="s">
        <v>152</v>
      </c>
    </row>
    <row r="29" spans="1:2" x14ac:dyDescent="0.25">
      <c r="A29" s="54" t="s">
        <v>248</v>
      </c>
      <c r="B29" t="s">
        <v>153</v>
      </c>
    </row>
    <row r="30" spans="1:2" x14ac:dyDescent="0.25">
      <c r="A30" s="54" t="s">
        <v>249</v>
      </c>
      <c r="B30" t="s">
        <v>154</v>
      </c>
    </row>
    <row r="31" spans="1:2" x14ac:dyDescent="0.25">
      <c r="A31" s="54" t="s">
        <v>306</v>
      </c>
      <c r="B31" t="s">
        <v>155</v>
      </c>
    </row>
    <row r="32" spans="1:2" x14ac:dyDescent="0.25">
      <c r="A32" s="54" t="s">
        <v>305</v>
      </c>
      <c r="B32" t="s">
        <v>156</v>
      </c>
    </row>
    <row r="33" spans="1:2" x14ac:dyDescent="0.25">
      <c r="A33" s="54" t="s">
        <v>304</v>
      </c>
      <c r="B33" t="s">
        <v>157</v>
      </c>
    </row>
    <row r="34" spans="1:2" x14ac:dyDescent="0.25">
      <c r="A34" s="54" t="s">
        <v>303</v>
      </c>
      <c r="B34" t="s">
        <v>158</v>
      </c>
    </row>
    <row r="35" spans="1:2" x14ac:dyDescent="0.25">
      <c r="A35" s="54" t="s">
        <v>302</v>
      </c>
      <c r="B35" t="s">
        <v>159</v>
      </c>
    </row>
    <row r="36" spans="1:2" x14ac:dyDescent="0.25">
      <c r="A36" s="54" t="s">
        <v>301</v>
      </c>
      <c r="B36" t="s">
        <v>160</v>
      </c>
    </row>
    <row r="37" spans="1:2" x14ac:dyDescent="0.25">
      <c r="A37" s="54" t="s">
        <v>300</v>
      </c>
      <c r="B37" t="s">
        <v>161</v>
      </c>
    </row>
    <row r="38" spans="1:2" x14ac:dyDescent="0.25">
      <c r="A38" s="54" t="s">
        <v>299</v>
      </c>
      <c r="B38" t="s">
        <v>162</v>
      </c>
    </row>
    <row r="39" spans="1:2" x14ac:dyDescent="0.25">
      <c r="A39" s="54" t="s">
        <v>298</v>
      </c>
      <c r="B39" t="s">
        <v>163</v>
      </c>
    </row>
    <row r="40" spans="1:2" x14ac:dyDescent="0.25">
      <c r="A40" s="54" t="s">
        <v>297</v>
      </c>
      <c r="B40" t="s">
        <v>164</v>
      </c>
    </row>
    <row r="41" spans="1:2" x14ac:dyDescent="0.25">
      <c r="A41" s="54" t="s">
        <v>296</v>
      </c>
      <c r="B41" t="s">
        <v>165</v>
      </c>
    </row>
    <row r="42" spans="1:2" x14ac:dyDescent="0.25">
      <c r="A42" s="54" t="s">
        <v>295</v>
      </c>
      <c r="B42" t="s">
        <v>166</v>
      </c>
    </row>
    <row r="43" spans="1:2" x14ac:dyDescent="0.25">
      <c r="A43" s="54" t="s">
        <v>294</v>
      </c>
      <c r="B43" t="s">
        <v>167</v>
      </c>
    </row>
    <row r="44" spans="1:2" x14ac:dyDescent="0.25">
      <c r="A44" s="54" t="s">
        <v>293</v>
      </c>
      <c r="B44" t="s">
        <v>168</v>
      </c>
    </row>
    <row r="45" spans="1:2" x14ac:dyDescent="0.25">
      <c r="A45" s="54" t="s">
        <v>292</v>
      </c>
      <c r="B45" t="s">
        <v>169</v>
      </c>
    </row>
    <row r="46" spans="1:2" x14ac:dyDescent="0.25">
      <c r="A46" s="54" t="s">
        <v>291</v>
      </c>
      <c r="B46" t="s">
        <v>170</v>
      </c>
    </row>
    <row r="47" spans="1:2" x14ac:dyDescent="0.25">
      <c r="A47" s="54" t="s">
        <v>290</v>
      </c>
      <c r="B47" t="s">
        <v>171</v>
      </c>
    </row>
    <row r="48" spans="1:2" x14ac:dyDescent="0.25">
      <c r="A48" s="54" t="s">
        <v>289</v>
      </c>
      <c r="B48" t="s">
        <v>172</v>
      </c>
    </row>
    <row r="49" spans="1:2" x14ac:dyDescent="0.25">
      <c r="A49" s="54" t="s">
        <v>288</v>
      </c>
      <c r="B49" t="s">
        <v>173</v>
      </c>
    </row>
    <row r="50" spans="1:2" x14ac:dyDescent="0.25">
      <c r="A50" s="54" t="s">
        <v>287</v>
      </c>
      <c r="B50" t="s">
        <v>174</v>
      </c>
    </row>
    <row r="51" spans="1:2" x14ac:dyDescent="0.25">
      <c r="A51" s="54" t="s">
        <v>286</v>
      </c>
      <c r="B51" t="s">
        <v>175</v>
      </c>
    </row>
    <row r="52" spans="1:2" x14ac:dyDescent="0.25">
      <c r="A52" s="54" t="s">
        <v>285</v>
      </c>
      <c r="B52" t="s">
        <v>176</v>
      </c>
    </row>
    <row r="53" spans="1:2" x14ac:dyDescent="0.25">
      <c r="A53" s="54" t="s">
        <v>284</v>
      </c>
      <c r="B53" t="s">
        <v>177</v>
      </c>
    </row>
    <row r="54" spans="1:2" x14ac:dyDescent="0.25">
      <c r="A54" s="54" t="s">
        <v>283</v>
      </c>
      <c r="B54" t="s">
        <v>178</v>
      </c>
    </row>
    <row r="55" spans="1:2" x14ac:dyDescent="0.25">
      <c r="A55" s="54" t="s">
        <v>282</v>
      </c>
      <c r="B55" t="s">
        <v>179</v>
      </c>
    </row>
    <row r="56" spans="1:2" x14ac:dyDescent="0.25">
      <c r="A56" s="54" t="s">
        <v>281</v>
      </c>
      <c r="B56" t="s">
        <v>180</v>
      </c>
    </row>
    <row r="57" spans="1:2" x14ac:dyDescent="0.25">
      <c r="A57" s="54" t="s">
        <v>280</v>
      </c>
      <c r="B57" t="s">
        <v>181</v>
      </c>
    </row>
    <row r="58" spans="1:2" x14ac:dyDescent="0.25">
      <c r="A58" s="54" t="s">
        <v>279</v>
      </c>
      <c r="B58" t="s">
        <v>182</v>
      </c>
    </row>
    <row r="59" spans="1:2" x14ac:dyDescent="0.25">
      <c r="A59" s="54" t="s">
        <v>278</v>
      </c>
      <c r="B59" t="s">
        <v>183</v>
      </c>
    </row>
    <row r="60" spans="1:2" x14ac:dyDescent="0.25">
      <c r="A60" s="54" t="s">
        <v>277</v>
      </c>
      <c r="B60" t="s">
        <v>184</v>
      </c>
    </row>
    <row r="61" spans="1:2" x14ac:dyDescent="0.25">
      <c r="A61" s="54" t="s">
        <v>276</v>
      </c>
      <c r="B61" t="s">
        <v>185</v>
      </c>
    </row>
    <row r="62" spans="1:2" x14ac:dyDescent="0.25">
      <c r="A62" s="54" t="s">
        <v>275</v>
      </c>
      <c r="B62" t="s">
        <v>186</v>
      </c>
    </row>
    <row r="63" spans="1:2" x14ac:dyDescent="0.25">
      <c r="A63" s="54" t="s">
        <v>274</v>
      </c>
      <c r="B63" t="s">
        <v>187</v>
      </c>
    </row>
    <row r="64" spans="1:2" x14ac:dyDescent="0.25">
      <c r="A64" s="54" t="s">
        <v>273</v>
      </c>
      <c r="B64" t="s">
        <v>188</v>
      </c>
    </row>
    <row r="65" spans="1:2" x14ac:dyDescent="0.25">
      <c r="A65" s="54" t="s">
        <v>272</v>
      </c>
      <c r="B65" t="s">
        <v>189</v>
      </c>
    </row>
    <row r="66" spans="1:2" x14ac:dyDescent="0.25">
      <c r="A66" s="54" t="s">
        <v>271</v>
      </c>
      <c r="B66" t="s">
        <v>190</v>
      </c>
    </row>
    <row r="67" spans="1:2" x14ac:dyDescent="0.25">
      <c r="A67" s="54" t="s">
        <v>270</v>
      </c>
      <c r="B67" t="s">
        <v>191</v>
      </c>
    </row>
    <row r="68" spans="1:2" x14ac:dyDescent="0.25">
      <c r="A68" s="54" t="s">
        <v>269</v>
      </c>
      <c r="B68" t="s">
        <v>192</v>
      </c>
    </row>
    <row r="69" spans="1:2" x14ac:dyDescent="0.25">
      <c r="A69" s="54" t="s">
        <v>268</v>
      </c>
      <c r="B69" t="s">
        <v>193</v>
      </c>
    </row>
    <row r="70" spans="1:2" x14ac:dyDescent="0.25">
      <c r="A70" s="54" t="s">
        <v>267</v>
      </c>
      <c r="B70" t="s">
        <v>194</v>
      </c>
    </row>
    <row r="71" spans="1:2" x14ac:dyDescent="0.25">
      <c r="A71" s="54" t="s">
        <v>266</v>
      </c>
      <c r="B71" t="s">
        <v>195</v>
      </c>
    </row>
    <row r="72" spans="1:2" x14ac:dyDescent="0.25">
      <c r="A72" s="54" t="s">
        <v>265</v>
      </c>
      <c r="B72" t="s">
        <v>196</v>
      </c>
    </row>
    <row r="73" spans="1:2" x14ac:dyDescent="0.25">
      <c r="A73" s="54" t="s">
        <v>264</v>
      </c>
      <c r="B73" t="s">
        <v>197</v>
      </c>
    </row>
    <row r="74" spans="1:2" x14ac:dyDescent="0.25">
      <c r="A74" s="54" t="s">
        <v>263</v>
      </c>
      <c r="B74" t="s">
        <v>198</v>
      </c>
    </row>
    <row r="75" spans="1:2" x14ac:dyDescent="0.25">
      <c r="A75" s="54" t="s">
        <v>262</v>
      </c>
      <c r="B75" t="s">
        <v>199</v>
      </c>
    </row>
    <row r="76" spans="1:2" x14ac:dyDescent="0.25">
      <c r="A76" s="54" t="s">
        <v>261</v>
      </c>
      <c r="B76" t="s">
        <v>200</v>
      </c>
    </row>
    <row r="77" spans="1:2" x14ac:dyDescent="0.25">
      <c r="A77" s="54" t="s">
        <v>260</v>
      </c>
      <c r="B77" t="s">
        <v>201</v>
      </c>
    </row>
    <row r="78" spans="1:2" x14ac:dyDescent="0.25">
      <c r="A78" s="54" t="s">
        <v>259</v>
      </c>
      <c r="B78" t="s">
        <v>202</v>
      </c>
    </row>
    <row r="79" spans="1:2" x14ac:dyDescent="0.25">
      <c r="A79" s="54" t="s">
        <v>258</v>
      </c>
      <c r="B79" t="s">
        <v>203</v>
      </c>
    </row>
    <row r="80" spans="1:2" x14ac:dyDescent="0.25">
      <c r="A80" s="54" t="s">
        <v>257</v>
      </c>
      <c r="B80" t="s">
        <v>204</v>
      </c>
    </row>
    <row r="81" spans="1:2" x14ac:dyDescent="0.25">
      <c r="A81" s="54" t="s">
        <v>256</v>
      </c>
      <c r="B81" t="s">
        <v>205</v>
      </c>
    </row>
    <row r="82" spans="1:2" x14ac:dyDescent="0.25">
      <c r="A82" s="54" t="s">
        <v>255</v>
      </c>
      <c r="B82" t="s">
        <v>206</v>
      </c>
    </row>
    <row r="83" spans="1:2" x14ac:dyDescent="0.25">
      <c r="A83" s="54" t="s">
        <v>254</v>
      </c>
      <c r="B83" t="s">
        <v>207</v>
      </c>
    </row>
    <row r="84" spans="1:2" x14ac:dyDescent="0.25">
      <c r="A84" s="54" t="s">
        <v>253</v>
      </c>
      <c r="B84" t="s">
        <v>208</v>
      </c>
    </row>
    <row r="85" spans="1:2" x14ac:dyDescent="0.25">
      <c r="A85" s="54" t="s">
        <v>252</v>
      </c>
      <c r="B85" t="s">
        <v>209</v>
      </c>
    </row>
    <row r="86" spans="1:2" x14ac:dyDescent="0.25">
      <c r="A86" s="54" t="s">
        <v>251</v>
      </c>
      <c r="B86" t="s">
        <v>210</v>
      </c>
    </row>
    <row r="87" spans="1:2" x14ac:dyDescent="0.25">
      <c r="A87" s="54" t="s">
        <v>250</v>
      </c>
      <c r="B87" t="s">
        <v>211</v>
      </c>
    </row>
  </sheetData>
  <sheetProtection password="CF7E"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
  <sheetViews>
    <sheetView topLeftCell="B1" workbookViewId="0">
      <selection activeCell="B2" sqref="B2"/>
    </sheetView>
  </sheetViews>
  <sheetFormatPr defaultRowHeight="15" x14ac:dyDescent="0.25"/>
  <cols>
    <col min="1" max="1" width="7" style="55" hidden="1" customWidth="1"/>
    <col min="2" max="2" width="10.28515625" style="55" bestFit="1" customWidth="1"/>
    <col min="3" max="3" width="55.5703125" style="55" customWidth="1"/>
    <col min="4" max="16384" width="9.140625" style="55"/>
  </cols>
  <sheetData>
    <row r="1" spans="1:255" x14ac:dyDescent="0.25">
      <c r="A1" s="55" t="str">
        <f>IF('Мониторинг ДО'!A1=1,"14042020do",111111)</f>
        <v>14042020do</v>
      </c>
      <c r="B1" s="55" t="str">
        <f>LOWER('Мониторинг ДО'!D3)</f>
        <v>sch053489</v>
      </c>
      <c r="C1" s="55" t="str">
        <f>'Мониторинг ДО'!D4</f>
        <v>05</v>
      </c>
      <c r="D1" s="55" t="str">
        <f>'Мониторинг ДО'!D5</f>
        <v>Республика Дагестан</v>
      </c>
      <c r="E1" s="55" t="str">
        <f>'Мониторинг ДО'!D6</f>
        <v>МКОУ "Курахская СОШ- детский сад №1"</v>
      </c>
      <c r="F1" s="55">
        <f>'Мониторинг ДО'!D7</f>
        <v>24</v>
      </c>
      <c r="G1" s="55">
        <f>'Мониторинг ДО'!D8</f>
        <v>24</v>
      </c>
      <c r="H1" s="55">
        <f>'Мониторинг ДО'!D9</f>
        <v>41</v>
      </c>
      <c r="I1" s="55">
        <f>'Мониторинг ДО'!D10</f>
        <v>41</v>
      </c>
      <c r="J1" s="55">
        <f>'Мониторинг ДО'!D11</f>
        <v>29</v>
      </c>
      <c r="K1" s="55">
        <f>'Мониторинг ДО'!D12</f>
        <v>29</v>
      </c>
      <c r="L1" s="55">
        <f>'Мониторинг ДО'!D13</f>
        <v>29</v>
      </c>
      <c r="M1" s="55">
        <f>'Мониторинг ДО'!D14</f>
        <v>29</v>
      </c>
      <c r="N1" s="55">
        <f>'Мониторинг ДО'!D15</f>
        <v>20</v>
      </c>
      <c r="O1" s="55">
        <f>'Мониторинг ДО'!D16</f>
        <v>20</v>
      </c>
      <c r="P1" s="55">
        <f>'Мониторинг ДО'!D17</f>
        <v>18</v>
      </c>
      <c r="Q1" s="55">
        <f>'Мониторинг ДО'!D18</f>
        <v>18</v>
      </c>
      <c r="R1" s="55">
        <f>'Мониторинг ДО'!D19</f>
        <v>23</v>
      </c>
      <c r="S1" s="55">
        <f>'Мониторинг ДО'!D20</f>
        <v>23</v>
      </c>
      <c r="T1" s="55">
        <f>'Мониторинг ДО'!D21</f>
        <v>20</v>
      </c>
      <c r="U1" s="55">
        <f>'Мониторинг ДО'!D22</f>
        <v>20</v>
      </c>
      <c r="V1" s="55">
        <f>'Мониторинг ДО'!D23</f>
        <v>15</v>
      </c>
      <c r="W1" s="55">
        <f>'Мониторинг ДО'!D24</f>
        <v>15</v>
      </c>
      <c r="X1" s="55">
        <f>'Мониторинг ДО'!D25</f>
        <v>5</v>
      </c>
      <c r="Y1" s="55">
        <f>'Мониторинг ДО'!D26</f>
        <v>5</v>
      </c>
      <c r="Z1" s="55">
        <f>'Мониторинг ДО'!D27</f>
        <v>20</v>
      </c>
      <c r="AA1" s="55">
        <f>'Мониторинг ДО'!D28</f>
        <v>20</v>
      </c>
      <c r="AB1" s="55">
        <f>'Мониторинг ДО'!D29</f>
        <v>11</v>
      </c>
      <c r="AC1" s="55">
        <f>'Мониторинг ДО'!D30</f>
        <v>45</v>
      </c>
      <c r="AD1" s="55" t="str">
        <f>'Мониторинг ДО'!D31</f>
        <v>51-100 Мбит/с</v>
      </c>
      <c r="AE1" s="55">
        <f>'Мониторинг ДО'!D32</f>
        <v>2</v>
      </c>
      <c r="AF1" s="55">
        <f>'Мониторинг ДО'!D33</f>
        <v>0</v>
      </c>
      <c r="AG1" s="55">
        <f>'Мониторинг ДО'!D34</f>
        <v>5</v>
      </c>
      <c r="AH1" s="55">
        <f>'Мониторинг ДО'!D35</f>
        <v>0</v>
      </c>
      <c r="AI1" s="55">
        <f>'Мониторинг ДО'!D36</f>
        <v>0</v>
      </c>
      <c r="AJ1" s="55" t="str">
        <f>'Мониторинг ДО'!D37</f>
        <v>нет</v>
      </c>
      <c r="AK1" s="55" t="str">
        <f>'Мониторинг ДО'!D38</f>
        <v>нет</v>
      </c>
      <c r="AL1" s="55" t="str">
        <f>IF('Мониторинг ДО'!D40&lt;&gt;"",'Мониторинг ДО'!D40,"")</f>
        <v>да</v>
      </c>
      <c r="AM1" s="55" t="str">
        <f>IF('Мониторинг ДО'!D41&lt;&gt;"",'Мониторинг ДО'!D41,"")</f>
        <v/>
      </c>
      <c r="AN1" s="55" t="str">
        <f>IF('Мониторинг ДО'!D42&lt;&gt;"",'Мониторинг ДО'!D42,"")</f>
        <v/>
      </c>
      <c r="AO1" s="55" t="str">
        <f>IF('Мониторинг ДО'!D43&lt;&gt;"",'Мониторинг ДО'!D43,"")</f>
        <v/>
      </c>
      <c r="AP1" s="55" t="str">
        <f>IF('Мониторинг ДО'!D44&lt;&gt;"",'Мониторинг ДО'!D44,"")</f>
        <v/>
      </c>
      <c r="AQ1" s="55" t="str">
        <f>IF('Мониторинг ДО'!D45&lt;&gt;"",'Мониторинг ДО'!D45,"")</f>
        <v/>
      </c>
      <c r="AR1" s="55" t="str">
        <f>IF('Мониторинг ДО'!D46&lt;&gt;"",'Мониторинг ДО'!D46,"")</f>
        <v/>
      </c>
      <c r="AS1" s="55" t="str">
        <f>IF('Мониторинг ДО'!D47&lt;&gt;"",'Мониторинг ДО'!D47,"")</f>
        <v>да</v>
      </c>
      <c r="AT1" s="55" t="str">
        <f>IF('Мониторинг ДО'!D48&lt;&gt;"",'Мониторинг ДО'!D48,"")</f>
        <v/>
      </c>
      <c r="AU1" s="55" t="str">
        <f>IF('Мониторинг ДО'!D49&lt;&gt;"",'Мониторинг ДО'!D49,"")</f>
        <v/>
      </c>
      <c r="AV1" s="55" t="str">
        <f>IF('Мониторинг ДО'!D50&lt;&gt;"",'Мониторинг ДО'!D50,"")</f>
        <v/>
      </c>
      <c r="AW1" s="55" t="str">
        <f>IF('Мониторинг ДО'!D51&lt;&gt;"",'Мониторинг ДО'!D51,"")</f>
        <v>да</v>
      </c>
      <c r="AX1" s="55" t="str">
        <f>IF('Мониторинг ДО'!D52&lt;&gt;"",'Мониторинг ДО'!D52,"")</f>
        <v/>
      </c>
      <c r="AY1" s="55" t="str">
        <f>IF('Мониторинг ДО'!D53&lt;&gt;"",'Мониторинг ДО'!D53,"")</f>
        <v/>
      </c>
      <c r="AZ1" s="55" t="str">
        <f>IF('Мониторинг ДО'!D54&lt;&gt;"",'Мониторинг ДО'!D54,"")</f>
        <v/>
      </c>
      <c r="BA1" s="55" t="str">
        <f>IF('Мониторинг ДО'!D55&lt;&gt;"",'Мониторинг ДО'!D55,"")</f>
        <v/>
      </c>
      <c r="BB1" s="55" t="str">
        <f>IF('Мониторинг ДО'!D56&lt;&gt;"",'Мониторинг ДО'!D56,"")</f>
        <v/>
      </c>
      <c r="BC1" s="55" t="str">
        <f>IF('Мониторинг ДО'!D57&lt;&gt;"",'Мониторинг ДО'!D57,"")</f>
        <v>да</v>
      </c>
      <c r="BD1" s="55" t="str">
        <f>IF('Мониторинг ДО'!D58&lt;&gt;"",'Мониторинг ДО'!D58,"")</f>
        <v/>
      </c>
      <c r="BE1" s="55" t="str">
        <f>IF('Мониторинг ДО'!D59&lt;&gt;"",'Мониторинг ДО'!D59,"")</f>
        <v/>
      </c>
      <c r="BF1" s="55" t="str">
        <f>IF('Мониторинг ДО'!D60&lt;&gt;"",'Мониторинг ДО'!D60,"")</f>
        <v/>
      </c>
      <c r="BG1" s="55" t="str">
        <f>IF('Мониторинг ДО'!D61&lt;&gt;"",'Мониторинг ДО'!D61,"")</f>
        <v/>
      </c>
      <c r="BH1" s="55" t="str">
        <f>IF('Мониторинг ДО'!D62&lt;&gt;"",'Мониторинг ДО'!D62,"")</f>
        <v/>
      </c>
      <c r="BI1" s="55" t="str">
        <f>IF('Мониторинг ДО'!D63&lt;&gt;"",'Мониторинг ДО'!D63,"")</f>
        <v/>
      </c>
      <c r="BJ1" s="55" t="str">
        <f>IF('Мониторинг ДО'!D64&lt;&gt;"",'Мониторинг ДО'!D64,"")</f>
        <v/>
      </c>
      <c r="BK1" s="55" t="str">
        <f>IF('Мониторинг ДО'!D65&lt;&gt;"",'Мониторинг ДО'!D65,"")</f>
        <v/>
      </c>
      <c r="BL1" s="55" t="str">
        <f>IF('Мониторинг ДО'!D66&lt;&gt;"",'Мониторинг ДО'!D66,"")</f>
        <v>да</v>
      </c>
      <c r="BM1" s="55" t="str">
        <f>IF('Мониторинг ДО'!D67&lt;&gt;"",'Мониторинг ДО'!D67,"")</f>
        <v>WhatsApp</v>
      </c>
      <c r="BN1" s="55" t="str">
        <f>IF('Мониторинг ДО'!D68&lt;&gt;"",'Мониторинг ДО'!D68,"")</f>
        <v/>
      </c>
      <c r="BO1" s="55" t="str">
        <f>IF('Мониторинг ДО'!D69&lt;&gt;"",'Мониторинг ДО'!D69,"")</f>
        <v/>
      </c>
      <c r="BP1" s="55" t="str">
        <f>'Мониторинг ДО'!D70</f>
        <v>Амиргамзаева Валентина Рамазановна</v>
      </c>
      <c r="BQ1" s="55">
        <f>'Мониторинг ДО'!D71</f>
        <v>89640531225</v>
      </c>
      <c r="BR1" s="55" t="str">
        <f>'Мониторинг ДО'!D72</f>
        <v>valiya479amirgamzaeva@inbox.ru</v>
      </c>
      <c r="IU1" s="55" t="s">
        <v>232</v>
      </c>
    </row>
    <row r="2" spans="1:255" ht="28.5" customHeight="1" x14ac:dyDescent="0.25">
      <c r="C2" s="56" t="str">
        <f>IF((A3=1),"Отчет готов к сохранению и отправке. Выполните пункт 5 или 6 инструкции.","Работа с отчетом не закончена.")</f>
        <v>Отчет готов к сохранению и отправке. Выполните пункт 5 или 6 инструкции.</v>
      </c>
    </row>
    <row r="3" spans="1:255" x14ac:dyDescent="0.25">
      <c r="A3" s="55">
        <f>'Мониторинг ДО'!A1</f>
        <v>1</v>
      </c>
    </row>
  </sheetData>
  <sheetProtection password="CF7E" sheet="1" objects="1" scenarios="1"/>
  <conditionalFormatting sqref="C2">
    <cfRule type="expression" dxfId="0" priority="2">
      <formula>$BA$1=1</formula>
    </cfRule>
  </conditionalFormatting>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Инструкция</vt:lpstr>
      <vt:lpstr>Мониторинг ДО</vt:lpstr>
      <vt:lpstr>служ</vt:lpstr>
      <vt:lpstr>otchet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2020-04-11T21:31:53Z</dcterms:modified>
</cp:coreProperties>
</file>